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14\Dropbox\Dr. Mix-A-Lot, LLC\2Pending Gigs\"/>
    </mc:Choice>
  </mc:AlternateContent>
  <xr:revisionPtr revIDLastSave="0" documentId="8_{4BF4FBA7-20EF-46F9-AE8D-9A7A58E64BF0}" xr6:coauthVersionLast="47" xr6:coauthVersionMax="47" xr10:uidLastSave="{00000000-0000-0000-0000-000000000000}"/>
  <bookViews>
    <workbookView xWindow="768" yWindow="936" windowWidth="17280" windowHeight="10296" activeTab="1" xr2:uid="{00000000-000D-0000-FFFF-FFFF00000000}"/>
  </bookViews>
  <sheets>
    <sheet name="Quantity Chart" sheetId="1" r:id="rId1"/>
    <sheet name="Serving Assumption Chart (250)" sheetId="6" r:id="rId2"/>
    <sheet name="Serving Assumption Chart (150)" sheetId="2" r:id="rId3"/>
    <sheet name="Price Estimate Chart" sheetId="4" r:id="rId4"/>
    <sheet name="Conversions Cheat Sheet" sheetId="3" r:id="rId5"/>
    <sheet name="Sheet2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D40" i="2" s="1"/>
  <c r="C42" i="6"/>
  <c r="D42" i="6" s="1"/>
  <c r="C41" i="6"/>
  <c r="D41" i="6" s="1"/>
  <c r="C40" i="6"/>
  <c r="D40" i="6" s="1"/>
  <c r="C39" i="6"/>
  <c r="D39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3" i="6"/>
  <c r="E23" i="6" s="1"/>
  <c r="A8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1" i="6"/>
  <c r="E11" i="6" s="1"/>
  <c r="D3" i="6"/>
  <c r="C7" i="6" s="1"/>
  <c r="C26" i="6" l="1"/>
  <c r="C8" i="6"/>
  <c r="A7" i="6"/>
  <c r="B8" i="6"/>
  <c r="B7" i="6"/>
  <c r="N7" i="1"/>
  <c r="L30" i="1" l="1"/>
  <c r="V30" i="1" s="1"/>
  <c r="M30" i="1"/>
  <c r="W30" i="1" s="1"/>
  <c r="N30" i="1"/>
  <c r="X30" i="1" s="1"/>
  <c r="O30" i="1"/>
  <c r="Y30" i="1" s="1"/>
  <c r="L31" i="1"/>
  <c r="V31" i="1" s="1"/>
  <c r="M31" i="1"/>
  <c r="W31" i="1" s="1"/>
  <c r="N31" i="1"/>
  <c r="X31" i="1" s="1"/>
  <c r="O31" i="1"/>
  <c r="Y31" i="1" s="1"/>
  <c r="L32" i="1"/>
  <c r="V32" i="1" s="1"/>
  <c r="M32" i="1"/>
  <c r="W32" i="1" s="1"/>
  <c r="N32" i="1"/>
  <c r="X32" i="1" s="1"/>
  <c r="O32" i="1"/>
  <c r="Y32" i="1" s="1"/>
  <c r="L28" i="1"/>
  <c r="V28" i="1" s="1"/>
  <c r="M28" i="1"/>
  <c r="W28" i="1" s="1"/>
  <c r="N28" i="1"/>
  <c r="X28" i="1" s="1"/>
  <c r="O28" i="1"/>
  <c r="Y28" i="1" s="1"/>
  <c r="F28" i="1"/>
  <c r="P28" i="1" s="1"/>
  <c r="Z28" i="1" s="1"/>
  <c r="G28" i="1"/>
  <c r="Q28" i="1" s="1"/>
  <c r="AA28" i="1" s="1"/>
  <c r="H28" i="1"/>
  <c r="R28" i="1" s="1"/>
  <c r="AB28" i="1" s="1"/>
  <c r="I28" i="1"/>
  <c r="S28" i="1" s="1"/>
  <c r="AC28" i="1" s="1"/>
  <c r="F32" i="1"/>
  <c r="P32" i="1" s="1"/>
  <c r="Z32" i="1" s="1"/>
  <c r="G32" i="1"/>
  <c r="Q32" i="1" s="1"/>
  <c r="AA32" i="1" s="1"/>
  <c r="H32" i="1"/>
  <c r="R32" i="1" s="1"/>
  <c r="AB32" i="1" s="1"/>
  <c r="I32" i="1"/>
  <c r="S32" i="1" s="1"/>
  <c r="AC32" i="1" s="1"/>
  <c r="X16" i="1"/>
  <c r="Y16" i="1"/>
  <c r="W16" i="1"/>
  <c r="V16" i="1"/>
  <c r="D44" i="4" l="1"/>
  <c r="D43" i="4"/>
  <c r="D42" i="4"/>
  <c r="D41" i="4"/>
  <c r="D40" i="4"/>
  <c r="D39" i="4"/>
  <c r="D33" i="4" l="1"/>
  <c r="D34" i="4"/>
  <c r="D35" i="4"/>
  <c r="D36" i="4"/>
  <c r="D32" i="4"/>
  <c r="D23" i="4"/>
  <c r="D24" i="4"/>
  <c r="D25" i="4"/>
  <c r="D26" i="4"/>
  <c r="D27" i="4"/>
  <c r="D22" i="4"/>
  <c r="C43" i="2"/>
  <c r="D43" i="2" s="1"/>
  <c r="C39" i="2" l="1"/>
  <c r="D39" i="2" s="1"/>
  <c r="C41" i="2"/>
  <c r="D41" i="2" s="1"/>
  <c r="C42" i="2"/>
  <c r="D42" i="2" s="1"/>
  <c r="D16" i="4" l="1"/>
  <c r="D5" i="4"/>
  <c r="D6" i="4"/>
  <c r="D7" i="4"/>
  <c r="D8" i="4"/>
  <c r="D9" i="4"/>
  <c r="D10" i="4"/>
  <c r="D11" i="4"/>
  <c r="D12" i="4"/>
  <c r="D13" i="4"/>
  <c r="D14" i="4"/>
  <c r="D15" i="4"/>
  <c r="D4" i="4"/>
  <c r="E4" i="4" l="1"/>
  <c r="M29" i="1"/>
  <c r="W29" i="1" s="1"/>
  <c r="N29" i="1"/>
  <c r="X29" i="1" s="1"/>
  <c r="O29" i="1"/>
  <c r="Y29" i="1" s="1"/>
  <c r="L29" i="1"/>
  <c r="V29" i="1" s="1"/>
  <c r="C23" i="2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9" i="2"/>
  <c r="D29" i="2" s="1"/>
  <c r="C34" i="2"/>
  <c r="D34" i="2" s="1"/>
  <c r="C30" i="2"/>
  <c r="D30" i="2" s="1"/>
  <c r="C31" i="2"/>
  <c r="D31" i="2" s="1"/>
  <c r="C32" i="2"/>
  <c r="D32" i="2" s="1"/>
  <c r="C33" i="2"/>
  <c r="D33" i="2" s="1"/>
  <c r="L21" i="1"/>
  <c r="V21" i="1" s="1"/>
  <c r="M21" i="1"/>
  <c r="W21" i="1" s="1"/>
  <c r="N21" i="1"/>
  <c r="X21" i="1" s="1"/>
  <c r="O21" i="1"/>
  <c r="Y21" i="1" s="1"/>
  <c r="F21" i="1"/>
  <c r="P21" i="1" s="1"/>
  <c r="Z21" i="1" s="1"/>
  <c r="G21" i="1"/>
  <c r="Q21" i="1" s="1"/>
  <c r="AA21" i="1" s="1"/>
  <c r="H21" i="1"/>
  <c r="R21" i="1" s="1"/>
  <c r="AB21" i="1" s="1"/>
  <c r="I21" i="1"/>
  <c r="S21" i="1" s="1"/>
  <c r="AC21" i="1" s="1"/>
  <c r="L22" i="1"/>
  <c r="V22" i="1" s="1"/>
  <c r="M22" i="1"/>
  <c r="W22" i="1" s="1"/>
  <c r="N22" i="1"/>
  <c r="X22" i="1" s="1"/>
  <c r="O22" i="1"/>
  <c r="Y22" i="1" s="1"/>
  <c r="F22" i="1"/>
  <c r="P22" i="1" s="1"/>
  <c r="Z22" i="1" s="1"/>
  <c r="G22" i="1"/>
  <c r="Q22" i="1" s="1"/>
  <c r="AA22" i="1" s="1"/>
  <c r="H22" i="1"/>
  <c r="R22" i="1" s="1"/>
  <c r="AB22" i="1" s="1"/>
  <c r="I22" i="1"/>
  <c r="S22" i="1" s="1"/>
  <c r="AC22" i="1" s="1"/>
  <c r="L23" i="1"/>
  <c r="V23" i="1" s="1"/>
  <c r="M23" i="1"/>
  <c r="W23" i="1" s="1"/>
  <c r="N23" i="1"/>
  <c r="X23" i="1" s="1"/>
  <c r="O23" i="1"/>
  <c r="Y23" i="1" s="1"/>
  <c r="F23" i="1"/>
  <c r="P23" i="1" s="1"/>
  <c r="Z23" i="1" s="1"/>
  <c r="G23" i="1"/>
  <c r="Q23" i="1" s="1"/>
  <c r="AA23" i="1" s="1"/>
  <c r="H23" i="1"/>
  <c r="R23" i="1" s="1"/>
  <c r="AB23" i="1" s="1"/>
  <c r="I23" i="1"/>
  <c r="S23" i="1" s="1"/>
  <c r="AC23" i="1" s="1"/>
  <c r="L24" i="1"/>
  <c r="V24" i="1" s="1"/>
  <c r="M24" i="1"/>
  <c r="W24" i="1" s="1"/>
  <c r="N24" i="1"/>
  <c r="X24" i="1" s="1"/>
  <c r="O24" i="1"/>
  <c r="Y24" i="1" s="1"/>
  <c r="F24" i="1"/>
  <c r="P24" i="1" s="1"/>
  <c r="Z24" i="1" s="1"/>
  <c r="G24" i="1"/>
  <c r="Q24" i="1" s="1"/>
  <c r="AA24" i="1" s="1"/>
  <c r="H24" i="1"/>
  <c r="R24" i="1" s="1"/>
  <c r="AB24" i="1" s="1"/>
  <c r="I24" i="1"/>
  <c r="S24" i="1" s="1"/>
  <c r="AC24" i="1" s="1"/>
  <c r="L25" i="1"/>
  <c r="V25" i="1" s="1"/>
  <c r="M25" i="1"/>
  <c r="W25" i="1" s="1"/>
  <c r="N25" i="1"/>
  <c r="X25" i="1" s="1"/>
  <c r="O25" i="1"/>
  <c r="Y25" i="1" s="1"/>
  <c r="F25" i="1"/>
  <c r="P25" i="1" s="1"/>
  <c r="Z25" i="1" s="1"/>
  <c r="G25" i="1"/>
  <c r="Q25" i="1" s="1"/>
  <c r="AA25" i="1" s="1"/>
  <c r="H25" i="1"/>
  <c r="R25" i="1" s="1"/>
  <c r="AB25" i="1" s="1"/>
  <c r="I25" i="1"/>
  <c r="S25" i="1" s="1"/>
  <c r="AC25" i="1" s="1"/>
  <c r="M20" i="1"/>
  <c r="W20" i="1" s="1"/>
  <c r="N20" i="1"/>
  <c r="X20" i="1" s="1"/>
  <c r="O20" i="1"/>
  <c r="Y20" i="1" s="1"/>
  <c r="F20" i="1"/>
  <c r="P20" i="1" s="1"/>
  <c r="Z20" i="1" s="1"/>
  <c r="G20" i="1"/>
  <c r="Q20" i="1" s="1"/>
  <c r="AA20" i="1" s="1"/>
  <c r="H20" i="1"/>
  <c r="R20" i="1" s="1"/>
  <c r="AB20" i="1" s="1"/>
  <c r="I20" i="1"/>
  <c r="S20" i="1" s="1"/>
  <c r="AC20" i="1" s="1"/>
  <c r="L20" i="1"/>
  <c r="V20" i="1" s="1"/>
  <c r="M4" i="1"/>
  <c r="W4" i="1" s="1"/>
  <c r="N4" i="1"/>
  <c r="X4" i="1" s="1"/>
  <c r="M5" i="1"/>
  <c r="W5" i="1" s="1"/>
  <c r="N5" i="1"/>
  <c r="X5" i="1" s="1"/>
  <c r="O5" i="1"/>
  <c r="Y5" i="1" s="1"/>
  <c r="M6" i="1"/>
  <c r="W6" i="1" s="1"/>
  <c r="N6" i="1"/>
  <c r="X6" i="1" s="1"/>
  <c r="O6" i="1"/>
  <c r="Y6" i="1" s="1"/>
  <c r="F6" i="1"/>
  <c r="P6" i="1" s="1"/>
  <c r="Z6" i="1" s="1"/>
  <c r="G6" i="1"/>
  <c r="Q6" i="1" s="1"/>
  <c r="AA6" i="1" s="1"/>
  <c r="H6" i="1"/>
  <c r="R6" i="1" s="1"/>
  <c r="AB6" i="1" s="1"/>
  <c r="I6" i="1"/>
  <c r="S6" i="1" s="1"/>
  <c r="AC6" i="1" s="1"/>
  <c r="M7" i="1"/>
  <c r="W7" i="1" s="1"/>
  <c r="X7" i="1"/>
  <c r="O7" i="1"/>
  <c r="Y7" i="1"/>
  <c r="F7" i="1"/>
  <c r="P7" i="1" s="1"/>
  <c r="Z7" i="1" s="1"/>
  <c r="G7" i="1"/>
  <c r="Q7" i="1" s="1"/>
  <c r="AA7" i="1" s="1"/>
  <c r="H7" i="1"/>
  <c r="R7" i="1" s="1"/>
  <c r="AB7" i="1" s="1"/>
  <c r="I7" i="1"/>
  <c r="S7" i="1" s="1"/>
  <c r="AC7" i="1" s="1"/>
  <c r="M8" i="1"/>
  <c r="W8" i="1" s="1"/>
  <c r="N8" i="1"/>
  <c r="X8" i="1" s="1"/>
  <c r="O8" i="1"/>
  <c r="Y8" i="1" s="1"/>
  <c r="F8" i="1"/>
  <c r="P8" i="1" s="1"/>
  <c r="Z8" i="1" s="1"/>
  <c r="G8" i="1"/>
  <c r="Q8" i="1" s="1"/>
  <c r="AA8" i="1" s="1"/>
  <c r="H8" i="1"/>
  <c r="R8" i="1" s="1"/>
  <c r="AB8" i="1" s="1"/>
  <c r="I8" i="1"/>
  <c r="S8" i="1" s="1"/>
  <c r="AC8" i="1" s="1"/>
  <c r="M9" i="1"/>
  <c r="W9" i="1" s="1"/>
  <c r="N9" i="1"/>
  <c r="X9" i="1" s="1"/>
  <c r="O9" i="1"/>
  <c r="Y9" i="1" s="1"/>
  <c r="F9" i="1"/>
  <c r="P9" i="1" s="1"/>
  <c r="Z9" i="1" s="1"/>
  <c r="G9" i="1"/>
  <c r="Q9" i="1" s="1"/>
  <c r="AA9" i="1" s="1"/>
  <c r="H9" i="1"/>
  <c r="R9" i="1" s="1"/>
  <c r="AB9" i="1" s="1"/>
  <c r="I9" i="1"/>
  <c r="S9" i="1" s="1"/>
  <c r="AC9" i="1" s="1"/>
  <c r="M10" i="1"/>
  <c r="W10" i="1" s="1"/>
  <c r="N10" i="1"/>
  <c r="X10" i="1" s="1"/>
  <c r="O10" i="1"/>
  <c r="Y10" i="1" s="1"/>
  <c r="F10" i="1"/>
  <c r="P10" i="1" s="1"/>
  <c r="Z10" i="1" s="1"/>
  <c r="G10" i="1"/>
  <c r="Q10" i="1" s="1"/>
  <c r="AA10" i="1" s="1"/>
  <c r="H10" i="1"/>
  <c r="R10" i="1" s="1"/>
  <c r="AB10" i="1" s="1"/>
  <c r="I10" i="1"/>
  <c r="S10" i="1" s="1"/>
  <c r="AC10" i="1" s="1"/>
  <c r="M11" i="1"/>
  <c r="W11" i="1" s="1"/>
  <c r="N11" i="1"/>
  <c r="X11" i="1" s="1"/>
  <c r="O11" i="1"/>
  <c r="Y11" i="1" s="1"/>
  <c r="F11" i="1"/>
  <c r="P11" i="1" s="1"/>
  <c r="Z11" i="1" s="1"/>
  <c r="G11" i="1"/>
  <c r="Q11" i="1" s="1"/>
  <c r="AA11" i="1" s="1"/>
  <c r="H11" i="1"/>
  <c r="R11" i="1" s="1"/>
  <c r="AB11" i="1" s="1"/>
  <c r="I11" i="1"/>
  <c r="S11" i="1" s="1"/>
  <c r="AC11" i="1" s="1"/>
  <c r="M12" i="1"/>
  <c r="W12" i="1" s="1"/>
  <c r="N12" i="1"/>
  <c r="X12" i="1" s="1"/>
  <c r="O12" i="1"/>
  <c r="Y12" i="1" s="1"/>
  <c r="F12" i="1"/>
  <c r="P12" i="1" s="1"/>
  <c r="Z12" i="1" s="1"/>
  <c r="G12" i="1"/>
  <c r="Q12" i="1" s="1"/>
  <c r="AA12" i="1" s="1"/>
  <c r="H12" i="1"/>
  <c r="R12" i="1" s="1"/>
  <c r="AB12" i="1" s="1"/>
  <c r="I12" i="1"/>
  <c r="S12" i="1" s="1"/>
  <c r="AC12" i="1" s="1"/>
  <c r="M13" i="1"/>
  <c r="W13" i="1" s="1"/>
  <c r="N13" i="1"/>
  <c r="X13" i="1" s="1"/>
  <c r="O13" i="1"/>
  <c r="Y13" i="1" s="1"/>
  <c r="F13" i="1"/>
  <c r="P13" i="1" s="1"/>
  <c r="Z13" i="1" s="1"/>
  <c r="G13" i="1"/>
  <c r="Q13" i="1" s="1"/>
  <c r="AA13" i="1" s="1"/>
  <c r="H13" i="1"/>
  <c r="R13" i="1" s="1"/>
  <c r="AB13" i="1" s="1"/>
  <c r="I13" i="1"/>
  <c r="S13" i="1" s="1"/>
  <c r="AC13" i="1" s="1"/>
  <c r="M14" i="1"/>
  <c r="W14" i="1" s="1"/>
  <c r="N14" i="1"/>
  <c r="X14" i="1" s="1"/>
  <c r="O14" i="1"/>
  <c r="Y14" i="1" s="1"/>
  <c r="F14" i="1"/>
  <c r="P14" i="1" s="1"/>
  <c r="Z14" i="1" s="1"/>
  <c r="G14" i="1"/>
  <c r="Q14" i="1" s="1"/>
  <c r="AA14" i="1" s="1"/>
  <c r="H14" i="1"/>
  <c r="R14" i="1" s="1"/>
  <c r="AB14" i="1" s="1"/>
  <c r="I14" i="1"/>
  <c r="S14" i="1" s="1"/>
  <c r="AC14" i="1" s="1"/>
  <c r="M15" i="1"/>
  <c r="W15" i="1" s="1"/>
  <c r="N15" i="1"/>
  <c r="X15" i="1" s="1"/>
  <c r="O15" i="1"/>
  <c r="Y15" i="1" s="1"/>
  <c r="F15" i="1"/>
  <c r="P15" i="1" s="1"/>
  <c r="Z15" i="1" s="1"/>
  <c r="G15" i="1"/>
  <c r="Q15" i="1" s="1"/>
  <c r="AA15" i="1" s="1"/>
  <c r="H15" i="1"/>
  <c r="R15" i="1" s="1"/>
  <c r="AB15" i="1" s="1"/>
  <c r="I15" i="1"/>
  <c r="S15" i="1" s="1"/>
  <c r="AC15" i="1" s="1"/>
  <c r="L6" i="1"/>
  <c r="V6" i="1" s="1"/>
  <c r="L7" i="1"/>
  <c r="V7" i="1" s="1"/>
  <c r="L8" i="1"/>
  <c r="V8" i="1" s="1"/>
  <c r="L9" i="1"/>
  <c r="V9" i="1" s="1"/>
  <c r="L10" i="1"/>
  <c r="V10" i="1" s="1"/>
  <c r="L11" i="1"/>
  <c r="V11" i="1" s="1"/>
  <c r="L12" i="1"/>
  <c r="V12" i="1" s="1"/>
  <c r="L13" i="1"/>
  <c r="V13" i="1" s="1"/>
  <c r="L14" i="1"/>
  <c r="V14" i="1" s="1"/>
  <c r="L15" i="1"/>
  <c r="V15" i="1" s="1"/>
  <c r="S16" i="1"/>
  <c r="AC16" i="1" s="1"/>
  <c r="R16" i="1"/>
  <c r="AB16" i="1" s="1"/>
  <c r="Q16" i="1"/>
  <c r="AA16" i="1" s="1"/>
  <c r="P16" i="1"/>
  <c r="Z16" i="1" s="1"/>
  <c r="D3" i="2"/>
  <c r="F31" i="1"/>
  <c r="P31" i="1" s="1"/>
  <c r="Z31" i="1" s="1"/>
  <c r="G31" i="1"/>
  <c r="Q31" i="1" s="1"/>
  <c r="AA31" i="1" s="1"/>
  <c r="H31" i="1"/>
  <c r="R31" i="1" s="1"/>
  <c r="AB31" i="1" s="1"/>
  <c r="I31" i="1"/>
  <c r="S31" i="1" s="1"/>
  <c r="AC31" i="1" s="1"/>
  <c r="F29" i="1"/>
  <c r="P29" i="1" s="1"/>
  <c r="Z29" i="1" s="1"/>
  <c r="G29" i="1"/>
  <c r="Q29" i="1" s="1"/>
  <c r="AA29" i="1" s="1"/>
  <c r="H29" i="1"/>
  <c r="R29" i="1" s="1"/>
  <c r="AB29" i="1" s="1"/>
  <c r="I29" i="1"/>
  <c r="S29" i="1" s="1"/>
  <c r="AC29" i="1" s="1"/>
  <c r="F30" i="1"/>
  <c r="P30" i="1" s="1"/>
  <c r="Z30" i="1" s="1"/>
  <c r="G30" i="1"/>
  <c r="Q30" i="1" s="1"/>
  <c r="AA30" i="1" s="1"/>
  <c r="H30" i="1"/>
  <c r="R30" i="1" s="1"/>
  <c r="AB30" i="1" s="1"/>
  <c r="I30" i="1"/>
  <c r="S30" i="1" s="1"/>
  <c r="AC30" i="1" s="1"/>
  <c r="H16" i="1"/>
  <c r="I16" i="1"/>
  <c r="G16" i="1"/>
  <c r="F16" i="1"/>
  <c r="Q4" i="1" l="1"/>
  <c r="AA4" i="1" s="1"/>
  <c r="S5" i="1"/>
  <c r="AC5" i="1" s="1"/>
  <c r="P4" i="1"/>
  <c r="Z4" i="1" s="1"/>
  <c r="S4" i="1"/>
  <c r="AC4" i="1" s="1"/>
  <c r="R5" i="1"/>
  <c r="AB5" i="1" s="1"/>
  <c r="O4" i="1"/>
  <c r="Y4" i="1" s="1"/>
  <c r="E23" i="2"/>
  <c r="A8" i="2" s="1"/>
  <c r="B8" i="2"/>
  <c r="B7" i="2"/>
  <c r="C7" i="2"/>
  <c r="A7" i="2"/>
  <c r="C8" i="2"/>
  <c r="P5" i="1"/>
  <c r="Z5" i="1" s="1"/>
  <c r="Q5" i="1"/>
  <c r="AA5" i="1" s="1"/>
  <c r="L4" i="1"/>
  <c r="V4" i="1" s="1"/>
  <c r="L5" i="1"/>
  <c r="V5" i="1" s="1"/>
  <c r="R4" i="1"/>
  <c r="AB4" i="1" s="1"/>
  <c r="C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 Last Why-erd</author>
  </authors>
  <commentList>
    <comment ref="L2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Formula: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(# bottles * 2L)
</t>
        </r>
        <r>
          <rPr>
            <b/>
            <sz val="12"/>
            <color indexed="81"/>
            <rFont val="Tahoma"/>
            <family val="2"/>
          </rPr>
          <t xml:space="preserve">       0.0296L/oz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<sst xmlns="http://schemas.openxmlformats.org/spreadsheetml/2006/main" count="397" uniqueCount="132">
  <si>
    <t>PRODUCT</t>
  </si>
  <si>
    <t>10-30 
Guests</t>
  </si>
  <si>
    <t>30-40
Guests</t>
  </si>
  <si>
    <t>40-60
Guests</t>
  </si>
  <si>
    <t>60-100
Guests</t>
  </si>
  <si>
    <t>100-130
Guests</t>
  </si>
  <si>
    <t>130-140
Guests</t>
  </si>
  <si>
    <t>140-160
Guests</t>
  </si>
  <si>
    <t>160-200
Guests</t>
  </si>
  <si>
    <t>Blush Wine</t>
  </si>
  <si>
    <t>Champagne</t>
  </si>
  <si>
    <t>Vodka</t>
  </si>
  <si>
    <t>Rum</t>
  </si>
  <si>
    <t>Gin</t>
  </si>
  <si>
    <t>Scotch</t>
  </si>
  <si>
    <t>Whiskey</t>
  </si>
  <si>
    <t>Bourbon</t>
  </si>
  <si>
    <t>Tequila</t>
  </si>
  <si>
    <t>Brandy/Cognac</t>
  </si>
  <si>
    <t>Beer (12oz. Bottles)</t>
  </si>
  <si>
    <t>Club Soda</t>
  </si>
  <si>
    <t>Ginger Ale</t>
  </si>
  <si>
    <t>Cola</t>
  </si>
  <si>
    <t>Diet</t>
  </si>
  <si>
    <t>Sprite</t>
  </si>
  <si>
    <t>Tonic</t>
  </si>
  <si>
    <t>Tomato</t>
  </si>
  <si>
    <t>Grapefruit</t>
  </si>
  <si>
    <t>Orange</t>
  </si>
  <si>
    <t>Cranberry</t>
  </si>
  <si>
    <t>Grenadine</t>
  </si>
  <si>
    <t>Lime Juice</t>
  </si>
  <si>
    <t>Lemons</t>
  </si>
  <si>
    <t>Limes</t>
  </si>
  <si>
    <t>Oranges</t>
  </si>
  <si>
    <t>Total White</t>
  </si>
  <si>
    <t>Total Red</t>
  </si>
  <si>
    <t>Alcohol</t>
  </si>
  <si>
    <t>Number of guests</t>
  </si>
  <si>
    <t>Drinks/guest/hr</t>
  </si>
  <si>
    <t>Total Event Hours</t>
  </si>
  <si>
    <t>Total Servings</t>
  </si>
  <si>
    <t>OUNCES</t>
  </si>
  <si>
    <t>BOTTLES (750 mL)</t>
  </si>
  <si>
    <t>SERVINGS</t>
  </si>
  <si>
    <t>750 mL Bottles</t>
  </si>
  <si>
    <t>Servings</t>
  </si>
  <si>
    <t>Ounces</t>
  </si>
  <si>
    <t>MIXERS (12oz. Cans)</t>
  </si>
  <si>
    <t>Servings (12 oz. cans)</t>
  </si>
  <si>
    <t>2L Bottles</t>
  </si>
  <si>
    <t>ALCOHOL</t>
  </si>
  <si>
    <t>Standard Oz./
Serving</t>
  </si>
  <si>
    <t>SODA MIXERS (2L bottles)</t>
  </si>
  <si>
    <t>JUICE MIXERS (Quarts)</t>
  </si>
  <si>
    <t>DRINK AND SUPPLIES ASSUMPTIONS</t>
  </si>
  <si>
    <t>JUICE MIXERS</t>
  </si>
  <si>
    <t>Qaurts</t>
  </si>
  <si>
    <t>MISCELLANOUS</t>
  </si>
  <si>
    <t>Cherries</t>
  </si>
  <si>
    <t>SODA MIXERS</t>
  </si>
  <si>
    <t xml:space="preserve">1 oz. </t>
  </si>
  <si>
    <t>=</t>
  </si>
  <si>
    <t>29.57 mL</t>
  </si>
  <si>
    <t>0.02957 L</t>
  </si>
  <si>
    <t xml:space="preserve">1 serving Beer </t>
  </si>
  <si>
    <t>12 oz.</t>
  </si>
  <si>
    <t>5 oz.</t>
  </si>
  <si>
    <t xml:space="preserve"> 1 oz.</t>
  </si>
  <si>
    <t xml:space="preserve">1 Iiquor (80 proof) </t>
  </si>
  <si>
    <t>Beer and Wine ONLY
Events</t>
  </si>
  <si>
    <t>Estimated Cost/Unit</t>
  </si>
  <si>
    <t>Total Cost</t>
  </si>
  <si>
    <t>Total Amount Due</t>
  </si>
  <si>
    <t>Brands</t>
  </si>
  <si>
    <t xml:space="preserve">Gin </t>
  </si>
  <si>
    <t xml:space="preserve">Rum </t>
  </si>
  <si>
    <t>Triple Sec</t>
  </si>
  <si>
    <t xml:space="preserve"> Tequila</t>
  </si>
  <si>
    <t>Red Wine</t>
  </si>
  <si>
    <t>Wine Wine</t>
  </si>
  <si>
    <t xml:space="preserve">Blush </t>
  </si>
  <si>
    <t xml:space="preserve">Cabernet </t>
  </si>
  <si>
    <t>Merlot</t>
  </si>
  <si>
    <t>Pinot Noir</t>
  </si>
  <si>
    <t>Pinot Grigio</t>
  </si>
  <si>
    <t xml:space="preserve">Reisiling </t>
  </si>
  <si>
    <t>Chardonnay</t>
  </si>
  <si>
    <t>Sauvignon Blanc</t>
  </si>
  <si>
    <t>Moet</t>
  </si>
  <si>
    <t>Andres</t>
  </si>
  <si>
    <t xml:space="preserve">Cranberry </t>
  </si>
  <si>
    <t>Pineapple</t>
  </si>
  <si>
    <t>CONVERSIONS</t>
  </si>
  <si>
    <t>1 serving Wine/Champagne</t>
  </si>
  <si>
    <t>12 oz. can</t>
  </si>
  <si>
    <t>354.8 mL</t>
  </si>
  <si>
    <t>0.3548 L</t>
  </si>
  <si>
    <t>0.03125 Qt</t>
  </si>
  <si>
    <t>0.375 Qt</t>
  </si>
  <si>
    <t>750 mL</t>
  </si>
  <si>
    <t>Pineapple Juice</t>
  </si>
  <si>
    <t>Beer</t>
  </si>
  <si>
    <t>Wine</t>
  </si>
  <si>
    <t>Liquor</t>
  </si>
  <si>
    <t>Actual</t>
  </si>
  <si>
    <t>Target</t>
  </si>
  <si>
    <t>Beer, Wine, Liquor
Events</t>
  </si>
  <si>
    <t>40% Beer
60% Wine</t>
  </si>
  <si>
    <t>20% Beer
20% Wine
60% Liquor</t>
  </si>
  <si>
    <t>MIXERS (FL OZ)</t>
  </si>
  <si>
    <t>JUICE MIXERS  (FL OZ)</t>
  </si>
  <si>
    <t>JUICE MIXERS (12oz Cans)</t>
  </si>
  <si>
    <t>ABC PRICES</t>
  </si>
  <si>
    <t>Vodka (Absolute)</t>
  </si>
  <si>
    <t>Rum (Bacardi Gold)</t>
  </si>
  <si>
    <t>Scotch (Johnnie Walker Black)</t>
  </si>
  <si>
    <t>Whiskey (Jack Daniels)</t>
  </si>
  <si>
    <t>Tequila (Jose Cuervo Gold)</t>
  </si>
  <si>
    <t>Bourbon (Jim Beam)</t>
  </si>
  <si>
    <t>Brandy/Cognac (E &amp; J XO)</t>
  </si>
  <si>
    <t>1 large jar</t>
  </si>
  <si>
    <t>2 bottle</t>
  </si>
  <si>
    <t>Lemonade</t>
  </si>
  <si>
    <t>SUGGESTED GUIDELINES</t>
  </si>
  <si>
    <t>130-150
Guests</t>
  </si>
  <si>
    <t>up to 200
Guests</t>
  </si>
  <si>
    <t>&lt;---------</t>
  </si>
  <si>
    <r>
      <t xml:space="preserve">1. ENTER APPROPRIATE DATA INTO </t>
    </r>
    <r>
      <rPr>
        <b/>
        <sz val="11"/>
        <color theme="0" tint="-0.499984740745262"/>
        <rFont val="Calibri"/>
        <family val="2"/>
        <scheme val="minor"/>
      </rPr>
      <t>GREY CELLS</t>
    </r>
    <r>
      <rPr>
        <b/>
        <sz val="11"/>
        <rFont val="Calibri"/>
        <family val="2"/>
        <scheme val="minor"/>
      </rPr>
      <t xml:space="preserve"> (see left) TO </t>
    </r>
    <r>
      <rPr>
        <b/>
        <sz val="11"/>
        <color rgb="FFFF0000"/>
        <rFont val="Calibri"/>
        <family val="2"/>
        <scheme val="minor"/>
      </rPr>
      <t xml:space="preserve">CALCULATE </t>
    </r>
    <r>
      <rPr>
        <b/>
        <u/>
        <sz val="11"/>
        <color rgb="FFFF0000"/>
        <rFont val="Calibri"/>
        <family val="2"/>
        <scheme val="minor"/>
      </rPr>
      <t>ESTIMATED SERVINGS</t>
    </r>
    <r>
      <rPr>
        <b/>
        <sz val="11"/>
        <color rgb="FFFF0000"/>
        <rFont val="Calibri"/>
        <family val="2"/>
        <scheme val="minor"/>
      </rPr>
      <t xml:space="preserve"> NEEDED</t>
    </r>
  </si>
  <si>
    <r>
      <t xml:space="preserve">2. ENTER ESTIMATED DISTRIBUTION % OF ALCOHOL TYPES INTO  </t>
    </r>
    <r>
      <rPr>
        <b/>
        <sz val="11"/>
        <color theme="0" tint="-0.499984740745262"/>
        <rFont val="Calibri"/>
        <family val="2"/>
        <scheme val="minor"/>
      </rPr>
      <t>GREY CELLS</t>
    </r>
    <r>
      <rPr>
        <b/>
        <sz val="11"/>
        <rFont val="Calibri"/>
        <family val="2"/>
        <scheme val="minor"/>
      </rPr>
      <t xml:space="preserve"> (see left) TO </t>
    </r>
    <r>
      <rPr>
        <b/>
        <sz val="11"/>
        <color rgb="FFFF0000"/>
        <rFont val="Calibri"/>
        <family val="2"/>
        <scheme val="minor"/>
      </rPr>
      <t xml:space="preserve">CALCULATE </t>
    </r>
    <r>
      <rPr>
        <b/>
        <u/>
        <sz val="11"/>
        <color rgb="FFFF0000"/>
        <rFont val="Calibri"/>
        <family val="2"/>
        <scheme val="minor"/>
      </rPr>
      <t>TARGET ALCOHOL AMOUNT</t>
    </r>
    <r>
      <rPr>
        <b/>
        <sz val="11"/>
        <color rgb="FFFF0000"/>
        <rFont val="Calibri"/>
        <family val="2"/>
        <scheme val="minor"/>
      </rPr>
      <t xml:space="preserve"> NEEDED</t>
    </r>
  </si>
  <si>
    <r>
      <t xml:space="preserve">3. ENTER WINE, LIQUOR, AND BEER ESTIMATES INTO </t>
    </r>
    <r>
      <rPr>
        <b/>
        <sz val="11"/>
        <color theme="0" tint="-0.499984740745262"/>
        <rFont val="Calibri"/>
        <family val="2"/>
        <scheme val="minor"/>
      </rPr>
      <t>GREY CELLS</t>
    </r>
    <r>
      <rPr>
        <b/>
        <sz val="11"/>
        <rFont val="Calibri"/>
        <family val="2"/>
        <scheme val="minor"/>
      </rPr>
      <t xml:space="preserve"> (see below, left) TO </t>
    </r>
    <r>
      <rPr>
        <b/>
        <sz val="11"/>
        <color rgb="FFFF0000"/>
        <rFont val="Calibri"/>
        <family val="2"/>
        <scheme val="minor"/>
      </rPr>
      <t>MATCH</t>
    </r>
    <r>
      <rPr>
        <b/>
        <u/>
        <sz val="11"/>
        <color rgb="FFFF0000"/>
        <rFont val="Calibri"/>
        <family val="2"/>
        <scheme val="minor"/>
      </rPr>
      <t xml:space="preserve"> ACUTAL TO TARGET AMOUNTS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</si>
  <si>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SERVINGS HERE SHOULD BE </t>
    </r>
    <r>
      <rPr>
        <b/>
        <u/>
        <sz val="11"/>
        <color rgb="FFFF0000"/>
        <rFont val="Calibri"/>
        <family val="2"/>
        <scheme val="minor"/>
      </rPr>
      <t>EQUAL TO OR MORE THAN</t>
    </r>
    <r>
      <rPr>
        <b/>
        <sz val="11"/>
        <color rgb="FFFF0000"/>
        <rFont val="Calibri"/>
        <family val="2"/>
        <scheme val="minor"/>
      </rPr>
      <t xml:space="preserve"> TOTAL ESTIMATED SERVINGS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</si>
</sst>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sz val="10"/>
      <color indexed="81"/>
      <name val="Tahoma"/>
      <family val="2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1" fontId="6" fillId="0" borderId="0" xfId="0" applyNumberFormat="1" applyFont="1" applyFill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12" fillId="0" borderId="0" xfId="0" applyFont="1"/>
    <xf numFmtId="1" fontId="12" fillId="3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wrapText="1"/>
    </xf>
    <xf numFmtId="165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15" fillId="0" borderId="0" xfId="0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12" fillId="3" borderId="0" xfId="0" applyNumberFormat="1" applyFont="1" applyFill="1"/>
    <xf numFmtId="1" fontId="1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1" fontId="16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6" fillId="0" borderId="0" xfId="0" applyFont="1" applyFill="1" applyBorder="1"/>
    <xf numFmtId="1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8" fillId="0" borderId="0" xfId="0" applyFont="1"/>
    <xf numFmtId="1" fontId="19" fillId="0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/>
    <xf numFmtId="0" fontId="0" fillId="5" borderId="0" xfId="0" applyFill="1"/>
    <xf numFmtId="0" fontId="1" fillId="5" borderId="0" xfId="0" applyFont="1" applyFill="1" applyAlignment="1">
      <alignment horizontal="center" wrapText="1"/>
    </xf>
    <xf numFmtId="0" fontId="6" fillId="5" borderId="0" xfId="0" applyFont="1" applyFill="1"/>
    <xf numFmtId="0" fontId="0" fillId="5" borderId="0" xfId="0" applyFill="1" applyAlignment="1">
      <alignment horizontal="center" wrapText="1"/>
    </xf>
    <xf numFmtId="0" fontId="16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6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1" fontId="0" fillId="5" borderId="0" xfId="0" applyNumberFormat="1" applyFill="1"/>
    <xf numFmtId="0" fontId="2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0" fontId="6" fillId="2" borderId="0" xfId="0" applyFont="1" applyFill="1" applyAlignment="1"/>
    <xf numFmtId="1" fontId="21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zoomScale="70" zoomScaleNormal="70" workbookViewId="0">
      <selection activeCell="I3" sqref="I3"/>
    </sheetView>
  </sheetViews>
  <sheetFormatPr defaultColWidth="15.5546875" defaultRowHeight="14.4" x14ac:dyDescent="0.3"/>
  <cols>
    <col min="1" max="1" width="22.88671875" style="8" customWidth="1"/>
    <col min="2" max="2" width="12" style="8" customWidth="1"/>
    <col min="3" max="3" width="12.5546875" style="8" customWidth="1"/>
    <col min="4" max="4" width="10" style="8" customWidth="1"/>
    <col min="5" max="7" width="15.5546875" style="8"/>
    <col min="8" max="8" width="15.5546875" style="7"/>
    <col min="9" max="11" width="15.5546875" style="8"/>
    <col min="12" max="19" width="15.5546875" style="5"/>
    <col min="20" max="21" width="15.5546875" style="8"/>
    <col min="22" max="29" width="15.5546875" style="5"/>
    <col min="30" max="16384" width="15.5546875" style="8"/>
  </cols>
  <sheetData>
    <row r="1" spans="1:29" ht="33.6" x14ac:dyDescent="0.65">
      <c r="A1" s="75" t="s">
        <v>43</v>
      </c>
      <c r="B1" s="75"/>
      <c r="C1" s="75"/>
      <c r="D1" s="75"/>
      <c r="E1" s="75"/>
      <c r="F1" s="75"/>
      <c r="G1" s="75"/>
      <c r="H1" s="75"/>
      <c r="I1" s="75"/>
      <c r="K1" s="76" t="s">
        <v>42</v>
      </c>
      <c r="L1" s="76"/>
      <c r="M1" s="76"/>
      <c r="N1" s="76"/>
      <c r="O1" s="76"/>
      <c r="P1" s="76"/>
      <c r="Q1" s="76"/>
      <c r="R1" s="76"/>
      <c r="S1" s="76"/>
      <c r="U1" s="76" t="s">
        <v>44</v>
      </c>
      <c r="V1" s="76"/>
      <c r="W1" s="76"/>
      <c r="X1" s="76"/>
      <c r="Y1" s="76"/>
      <c r="Z1" s="76"/>
      <c r="AA1" s="76"/>
      <c r="AB1" s="76"/>
      <c r="AC1" s="76"/>
    </row>
    <row r="2" spans="1:29" s="35" customFormat="1" ht="28.8" x14ac:dyDescent="0.3">
      <c r="A2" s="3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K2" s="35" t="s">
        <v>0</v>
      </c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U2" s="35" t="s">
        <v>0</v>
      </c>
      <c r="V2" s="3" t="s">
        <v>1</v>
      </c>
      <c r="W2" s="3" t="s">
        <v>2</v>
      </c>
      <c r="X2" s="3" t="s">
        <v>3</v>
      </c>
      <c r="Y2" s="3" t="s">
        <v>4</v>
      </c>
      <c r="Z2" s="44" t="s">
        <v>5</v>
      </c>
      <c r="AA2" s="3" t="s">
        <v>6</v>
      </c>
      <c r="AB2" s="3" t="s">
        <v>7</v>
      </c>
      <c r="AC2" s="3" t="s">
        <v>8</v>
      </c>
    </row>
    <row r="3" spans="1:29" x14ac:dyDescent="0.3">
      <c r="A3" s="35" t="s">
        <v>37</v>
      </c>
      <c r="B3" s="42"/>
      <c r="C3" s="42"/>
      <c r="D3" s="42"/>
      <c r="E3" s="6"/>
      <c r="F3" s="42"/>
      <c r="G3" s="42"/>
      <c r="H3" s="6"/>
      <c r="I3" s="42"/>
      <c r="K3" s="35" t="s">
        <v>37</v>
      </c>
      <c r="L3" s="43"/>
      <c r="M3" s="43"/>
      <c r="N3" s="43"/>
      <c r="O3" s="3"/>
      <c r="P3" s="43"/>
      <c r="Q3" s="43"/>
      <c r="R3" s="3"/>
      <c r="S3" s="43"/>
      <c r="U3" s="35" t="s">
        <v>37</v>
      </c>
      <c r="V3" s="43"/>
      <c r="W3" s="43"/>
      <c r="X3" s="43"/>
      <c r="Y3" s="3"/>
      <c r="Z3" s="44"/>
      <c r="AA3" s="43"/>
      <c r="AB3" s="3"/>
      <c r="AC3" s="43"/>
    </row>
    <row r="4" spans="1:29" s="33" customFormat="1" x14ac:dyDescent="0.3">
      <c r="A4" s="36" t="s">
        <v>35</v>
      </c>
      <c r="B4" s="40">
        <v>7</v>
      </c>
      <c r="C4" s="40">
        <v>7</v>
      </c>
      <c r="D4" s="40">
        <v>8</v>
      </c>
      <c r="E4" s="40">
        <v>11</v>
      </c>
      <c r="F4" s="40">
        <v>18</v>
      </c>
      <c r="G4" s="40">
        <v>18</v>
      </c>
      <c r="H4" s="40">
        <v>19</v>
      </c>
      <c r="I4" s="40">
        <v>22</v>
      </c>
      <c r="K4" s="36" t="s">
        <v>35</v>
      </c>
      <c r="L4" s="30">
        <f t="shared" ref="L4:L14" si="0">(B4*750)/29.54</f>
        <v>177.72511848341233</v>
      </c>
      <c r="M4" s="30">
        <f t="shared" ref="M4:M15" si="1">(C4*750)/29.54</f>
        <v>177.72511848341233</v>
      </c>
      <c r="N4" s="30">
        <f t="shared" ref="N4:N15" si="2">(D4*750)/29.54</f>
        <v>203.1144211238998</v>
      </c>
      <c r="O4" s="30">
        <f t="shared" ref="O4:O15" si="3">(E4*750)/29.54</f>
        <v>279.28232904536225</v>
      </c>
      <c r="P4" s="30">
        <f t="shared" ref="P4:P15" si="4">(F4*750)/29.54</f>
        <v>457.00744752877455</v>
      </c>
      <c r="Q4" s="30">
        <f t="shared" ref="Q4:Q15" si="5">(G4*750)/29.54</f>
        <v>457.00744752877455</v>
      </c>
      <c r="R4" s="30">
        <f t="shared" ref="R4:R15" si="6">(H4*750)/29.54</f>
        <v>482.39675016926202</v>
      </c>
      <c r="S4" s="30">
        <f t="shared" ref="S4:S15" si="7">(I4*750)/29.54</f>
        <v>558.56465809072449</v>
      </c>
      <c r="U4" s="36" t="s">
        <v>35</v>
      </c>
      <c r="V4" s="30">
        <f t="shared" ref="V4:V7" si="8">L4/5</f>
        <v>35.545023696682463</v>
      </c>
      <c r="W4" s="30">
        <f t="shared" ref="W4:AC7" si="9">M4/5</f>
        <v>35.545023696682463</v>
      </c>
      <c r="X4" s="30">
        <f t="shared" si="9"/>
        <v>40.622884224779959</v>
      </c>
      <c r="Y4" s="30">
        <f t="shared" si="9"/>
        <v>55.856465809072446</v>
      </c>
      <c r="Z4" s="30">
        <f t="shared" si="9"/>
        <v>91.40148950575491</v>
      </c>
      <c r="AA4" s="30">
        <f t="shared" si="9"/>
        <v>91.40148950575491</v>
      </c>
      <c r="AB4" s="30">
        <f t="shared" si="9"/>
        <v>96.479350033852398</v>
      </c>
      <c r="AC4" s="30">
        <f t="shared" si="9"/>
        <v>111.71293161814489</v>
      </c>
    </row>
    <row r="5" spans="1:29" s="38" customFormat="1" x14ac:dyDescent="0.3">
      <c r="A5" s="37" t="s">
        <v>36</v>
      </c>
      <c r="B5" s="41">
        <v>2</v>
      </c>
      <c r="C5" s="41">
        <v>3</v>
      </c>
      <c r="D5" s="41">
        <v>5</v>
      </c>
      <c r="E5" s="41">
        <v>5</v>
      </c>
      <c r="F5" s="41">
        <v>7</v>
      </c>
      <c r="G5" s="41">
        <v>8</v>
      </c>
      <c r="H5" s="41">
        <v>10</v>
      </c>
      <c r="I5" s="41">
        <v>10</v>
      </c>
      <c r="K5" s="37" t="s">
        <v>36</v>
      </c>
      <c r="L5" s="32">
        <f t="shared" si="0"/>
        <v>50.778605280974951</v>
      </c>
      <c r="M5" s="32">
        <f t="shared" si="1"/>
        <v>76.167907921462429</v>
      </c>
      <c r="N5" s="32">
        <f t="shared" si="2"/>
        <v>126.94651320243737</v>
      </c>
      <c r="O5" s="32">
        <f t="shared" si="3"/>
        <v>126.94651320243737</v>
      </c>
      <c r="P5" s="32">
        <f>(F5*750)/29.54</f>
        <v>177.72511848341233</v>
      </c>
      <c r="Q5" s="32">
        <f t="shared" si="5"/>
        <v>203.1144211238998</v>
      </c>
      <c r="R5" s="32">
        <f t="shared" si="6"/>
        <v>253.89302640487475</v>
      </c>
      <c r="S5" s="32">
        <f t="shared" si="7"/>
        <v>253.89302640487475</v>
      </c>
      <c r="U5" s="37" t="s">
        <v>36</v>
      </c>
      <c r="V5" s="32">
        <f t="shared" si="8"/>
        <v>10.15572105619499</v>
      </c>
      <c r="W5" s="32">
        <f t="shared" si="9"/>
        <v>15.233581584292486</v>
      </c>
      <c r="X5" s="32">
        <f t="shared" si="9"/>
        <v>25.389302640487475</v>
      </c>
      <c r="Y5" s="32">
        <f t="shared" si="9"/>
        <v>25.389302640487475</v>
      </c>
      <c r="Z5" s="32">
        <f t="shared" si="9"/>
        <v>35.545023696682463</v>
      </c>
      <c r="AA5" s="32">
        <f t="shared" si="9"/>
        <v>40.622884224779959</v>
      </c>
      <c r="AB5" s="32">
        <f t="shared" si="9"/>
        <v>50.778605280974951</v>
      </c>
      <c r="AC5" s="32">
        <f t="shared" si="9"/>
        <v>50.778605280974951</v>
      </c>
    </row>
    <row r="6" spans="1:29" s="38" customFormat="1" x14ac:dyDescent="0.3">
      <c r="A6" s="37" t="s">
        <v>9</v>
      </c>
      <c r="B6" s="41">
        <v>1</v>
      </c>
      <c r="C6" s="41">
        <v>2</v>
      </c>
      <c r="D6" s="41">
        <v>2</v>
      </c>
      <c r="E6" s="41">
        <v>2</v>
      </c>
      <c r="F6" s="41">
        <f t="shared" ref="F6:G16" si="10">$E6+B6</f>
        <v>3</v>
      </c>
      <c r="G6" s="41">
        <f t="shared" si="10"/>
        <v>4</v>
      </c>
      <c r="H6" s="41">
        <f t="shared" ref="H6:I15" si="11">$E6+D6</f>
        <v>4</v>
      </c>
      <c r="I6" s="41">
        <f t="shared" si="11"/>
        <v>4</v>
      </c>
      <c r="K6" s="37" t="s">
        <v>9</v>
      </c>
      <c r="L6" s="32">
        <f t="shared" si="0"/>
        <v>25.389302640487475</v>
      </c>
      <c r="M6" s="32">
        <f t="shared" si="1"/>
        <v>50.778605280974951</v>
      </c>
      <c r="N6" s="32">
        <f t="shared" si="2"/>
        <v>50.778605280974951</v>
      </c>
      <c r="O6" s="32">
        <f t="shared" si="3"/>
        <v>50.778605280974951</v>
      </c>
      <c r="P6" s="32">
        <f t="shared" si="4"/>
        <v>76.167907921462429</v>
      </c>
      <c r="Q6" s="32">
        <f t="shared" si="5"/>
        <v>101.5572105619499</v>
      </c>
      <c r="R6" s="32">
        <f t="shared" si="6"/>
        <v>101.5572105619499</v>
      </c>
      <c r="S6" s="32">
        <f t="shared" si="7"/>
        <v>101.5572105619499</v>
      </c>
      <c r="U6" s="37" t="s">
        <v>9</v>
      </c>
      <c r="V6" s="32">
        <f t="shared" si="8"/>
        <v>5.0778605280974949</v>
      </c>
      <c r="W6" s="32">
        <f t="shared" si="9"/>
        <v>10.15572105619499</v>
      </c>
      <c r="X6" s="32">
        <f t="shared" si="9"/>
        <v>10.15572105619499</v>
      </c>
      <c r="Y6" s="32">
        <f t="shared" si="9"/>
        <v>10.15572105619499</v>
      </c>
      <c r="Z6" s="32">
        <f t="shared" si="9"/>
        <v>15.233581584292486</v>
      </c>
      <c r="AA6" s="32">
        <f t="shared" si="9"/>
        <v>20.31144211238998</v>
      </c>
      <c r="AB6" s="32">
        <f t="shared" si="9"/>
        <v>20.31144211238998</v>
      </c>
      <c r="AC6" s="32">
        <f t="shared" si="9"/>
        <v>20.31144211238998</v>
      </c>
    </row>
    <row r="7" spans="1:29" s="38" customFormat="1" x14ac:dyDescent="0.3">
      <c r="A7" s="37" t="s">
        <v>10</v>
      </c>
      <c r="B7" s="41">
        <v>4</v>
      </c>
      <c r="C7" s="41">
        <v>5</v>
      </c>
      <c r="D7" s="41">
        <v>6</v>
      </c>
      <c r="E7" s="41">
        <v>6</v>
      </c>
      <c r="F7" s="41">
        <f t="shared" si="10"/>
        <v>10</v>
      </c>
      <c r="G7" s="41">
        <f>$E7+C7</f>
        <v>11</v>
      </c>
      <c r="H7" s="41">
        <f t="shared" si="11"/>
        <v>12</v>
      </c>
      <c r="I7" s="41">
        <f>$E7+E7</f>
        <v>12</v>
      </c>
      <c r="K7" s="37" t="s">
        <v>10</v>
      </c>
      <c r="L7" s="32">
        <f t="shared" si="0"/>
        <v>101.5572105619499</v>
      </c>
      <c r="M7" s="32">
        <f t="shared" si="1"/>
        <v>126.94651320243737</v>
      </c>
      <c r="N7" s="32">
        <f t="shared" si="2"/>
        <v>152.33581584292486</v>
      </c>
      <c r="O7" s="32">
        <f t="shared" si="3"/>
        <v>152.33581584292486</v>
      </c>
      <c r="P7" s="32">
        <f t="shared" si="4"/>
        <v>253.89302640487475</v>
      </c>
      <c r="Q7" s="32">
        <f t="shared" si="5"/>
        <v>279.28232904536225</v>
      </c>
      <c r="R7" s="32">
        <f t="shared" si="6"/>
        <v>304.67163168584972</v>
      </c>
      <c r="S7" s="32">
        <f t="shared" si="7"/>
        <v>304.67163168584972</v>
      </c>
      <c r="U7" s="37" t="s">
        <v>10</v>
      </c>
      <c r="V7" s="32">
        <f t="shared" si="8"/>
        <v>20.31144211238998</v>
      </c>
      <c r="W7" s="32">
        <f t="shared" si="9"/>
        <v>25.389302640487475</v>
      </c>
      <c r="X7" s="32">
        <f t="shared" si="9"/>
        <v>30.467163168584971</v>
      </c>
      <c r="Y7" s="32">
        <f t="shared" si="9"/>
        <v>30.467163168584971</v>
      </c>
      <c r="Z7" s="32">
        <f t="shared" si="9"/>
        <v>50.778605280974951</v>
      </c>
      <c r="AA7" s="32">
        <f t="shared" si="9"/>
        <v>55.856465809072446</v>
      </c>
      <c r="AB7" s="32">
        <f t="shared" si="9"/>
        <v>60.934326337169942</v>
      </c>
      <c r="AC7" s="32">
        <f t="shared" si="9"/>
        <v>60.934326337169942</v>
      </c>
    </row>
    <row r="8" spans="1:29" s="38" customFormat="1" x14ac:dyDescent="0.3">
      <c r="A8" s="37" t="s">
        <v>11</v>
      </c>
      <c r="B8" s="41">
        <v>3</v>
      </c>
      <c r="C8" s="41">
        <v>3</v>
      </c>
      <c r="D8" s="41">
        <v>3</v>
      </c>
      <c r="E8" s="41">
        <v>4</v>
      </c>
      <c r="F8" s="41">
        <f t="shared" si="10"/>
        <v>7</v>
      </c>
      <c r="G8" s="41">
        <f t="shared" si="10"/>
        <v>7</v>
      </c>
      <c r="H8" s="41">
        <f t="shared" si="11"/>
        <v>7</v>
      </c>
      <c r="I8" s="41">
        <f t="shared" si="11"/>
        <v>8</v>
      </c>
      <c r="K8" s="37" t="s">
        <v>11</v>
      </c>
      <c r="L8" s="32">
        <f t="shared" si="0"/>
        <v>76.167907921462429</v>
      </c>
      <c r="M8" s="32">
        <f t="shared" si="1"/>
        <v>76.167907921462429</v>
      </c>
      <c r="N8" s="32">
        <f t="shared" si="2"/>
        <v>76.167907921462429</v>
      </c>
      <c r="O8" s="32">
        <f t="shared" si="3"/>
        <v>101.5572105619499</v>
      </c>
      <c r="P8" s="32">
        <f t="shared" si="4"/>
        <v>177.72511848341233</v>
      </c>
      <c r="Q8" s="32">
        <f t="shared" si="5"/>
        <v>177.72511848341233</v>
      </c>
      <c r="R8" s="32">
        <f t="shared" si="6"/>
        <v>177.72511848341233</v>
      </c>
      <c r="S8" s="32">
        <f t="shared" si="7"/>
        <v>203.1144211238998</v>
      </c>
      <c r="U8" s="37" t="s">
        <v>11</v>
      </c>
      <c r="V8" s="32">
        <f t="shared" ref="V8:X8" si="12">L8/2</f>
        <v>38.083953960731215</v>
      </c>
      <c r="W8" s="32">
        <f t="shared" si="12"/>
        <v>38.083953960731215</v>
      </c>
      <c r="X8" s="32">
        <f t="shared" si="12"/>
        <v>38.083953960731215</v>
      </c>
      <c r="Y8" s="32">
        <f>O8/2</f>
        <v>50.778605280974951</v>
      </c>
      <c r="Z8" s="32">
        <f t="shared" ref="Z8:AC8" si="13">P8/2</f>
        <v>88.862559241706165</v>
      </c>
      <c r="AA8" s="32">
        <f t="shared" si="13"/>
        <v>88.862559241706165</v>
      </c>
      <c r="AB8" s="32">
        <f t="shared" si="13"/>
        <v>88.862559241706165</v>
      </c>
      <c r="AC8" s="32">
        <f t="shared" si="13"/>
        <v>101.5572105619499</v>
      </c>
    </row>
    <row r="9" spans="1:29" s="38" customFormat="1" x14ac:dyDescent="0.3">
      <c r="A9" s="37" t="s">
        <v>12</v>
      </c>
      <c r="B9" s="41">
        <v>2</v>
      </c>
      <c r="C9" s="41">
        <v>2</v>
      </c>
      <c r="D9" s="41">
        <v>2</v>
      </c>
      <c r="E9" s="41">
        <v>2</v>
      </c>
      <c r="F9" s="41">
        <f t="shared" si="10"/>
        <v>4</v>
      </c>
      <c r="G9" s="41">
        <f t="shared" si="10"/>
        <v>4</v>
      </c>
      <c r="H9" s="41">
        <f t="shared" si="11"/>
        <v>4</v>
      </c>
      <c r="I9" s="41">
        <f t="shared" si="11"/>
        <v>4</v>
      </c>
      <c r="K9" s="37" t="s">
        <v>12</v>
      </c>
      <c r="L9" s="32">
        <f t="shared" si="0"/>
        <v>50.778605280974951</v>
      </c>
      <c r="M9" s="32">
        <f t="shared" si="1"/>
        <v>50.778605280974951</v>
      </c>
      <c r="N9" s="32">
        <f t="shared" si="2"/>
        <v>50.778605280974951</v>
      </c>
      <c r="O9" s="32">
        <f t="shared" si="3"/>
        <v>50.778605280974951</v>
      </c>
      <c r="P9" s="32">
        <f t="shared" si="4"/>
        <v>101.5572105619499</v>
      </c>
      <c r="Q9" s="32">
        <f t="shared" si="5"/>
        <v>101.5572105619499</v>
      </c>
      <c r="R9" s="32">
        <f t="shared" si="6"/>
        <v>101.5572105619499</v>
      </c>
      <c r="S9" s="32">
        <f t="shared" si="7"/>
        <v>101.5572105619499</v>
      </c>
      <c r="U9" s="37" t="s">
        <v>12</v>
      </c>
      <c r="V9" s="32">
        <f t="shared" ref="V9:V15" si="14">L9/2</f>
        <v>25.389302640487475</v>
      </c>
      <c r="W9" s="32">
        <f t="shared" ref="W9:W15" si="15">M9/2</f>
        <v>25.389302640487475</v>
      </c>
      <c r="X9" s="32">
        <f t="shared" ref="X9:X15" si="16">N9/2</f>
        <v>25.389302640487475</v>
      </c>
      <c r="Y9" s="32">
        <f t="shared" ref="Y9:Y15" si="17">O9/2</f>
        <v>25.389302640487475</v>
      </c>
      <c r="Z9" s="32">
        <f t="shared" ref="Z9:Z15" si="18">P9/2</f>
        <v>50.778605280974951</v>
      </c>
      <c r="AA9" s="32">
        <f t="shared" ref="AA9:AA15" si="19">Q9/2</f>
        <v>50.778605280974951</v>
      </c>
      <c r="AB9" s="32">
        <f t="shared" ref="AB9:AB15" si="20">R9/2</f>
        <v>50.778605280974951</v>
      </c>
      <c r="AC9" s="32">
        <f t="shared" ref="AC9:AC15" si="21">S9/2</f>
        <v>50.778605280974951</v>
      </c>
    </row>
    <row r="10" spans="1:29" s="38" customFormat="1" x14ac:dyDescent="0.3">
      <c r="A10" s="37" t="s">
        <v>13</v>
      </c>
      <c r="B10" s="41">
        <v>1</v>
      </c>
      <c r="C10" s="41">
        <v>2</v>
      </c>
      <c r="D10" s="41">
        <v>2</v>
      </c>
      <c r="E10" s="41">
        <v>3</v>
      </c>
      <c r="F10" s="41">
        <f t="shared" si="10"/>
        <v>4</v>
      </c>
      <c r="G10" s="41">
        <f t="shared" si="10"/>
        <v>5</v>
      </c>
      <c r="H10" s="41">
        <f t="shared" si="11"/>
        <v>5</v>
      </c>
      <c r="I10" s="41">
        <f t="shared" si="11"/>
        <v>6</v>
      </c>
      <c r="K10" s="37" t="s">
        <v>13</v>
      </c>
      <c r="L10" s="32">
        <f t="shared" si="0"/>
        <v>25.389302640487475</v>
      </c>
      <c r="M10" s="32">
        <f t="shared" si="1"/>
        <v>50.778605280974951</v>
      </c>
      <c r="N10" s="32">
        <f t="shared" si="2"/>
        <v>50.778605280974951</v>
      </c>
      <c r="O10" s="32">
        <f t="shared" si="3"/>
        <v>76.167907921462429</v>
      </c>
      <c r="P10" s="32">
        <f t="shared" si="4"/>
        <v>101.5572105619499</v>
      </c>
      <c r="Q10" s="32">
        <f t="shared" si="5"/>
        <v>126.94651320243737</v>
      </c>
      <c r="R10" s="32">
        <f t="shared" si="6"/>
        <v>126.94651320243737</v>
      </c>
      <c r="S10" s="32">
        <f t="shared" si="7"/>
        <v>152.33581584292486</v>
      </c>
      <c r="U10" s="37" t="s">
        <v>13</v>
      </c>
      <c r="V10" s="32">
        <f t="shared" si="14"/>
        <v>12.694651320243738</v>
      </c>
      <c r="W10" s="32">
        <f t="shared" si="15"/>
        <v>25.389302640487475</v>
      </c>
      <c r="X10" s="32">
        <f t="shared" si="16"/>
        <v>25.389302640487475</v>
      </c>
      <c r="Y10" s="32">
        <f t="shared" si="17"/>
        <v>38.083953960731215</v>
      </c>
      <c r="Z10" s="32">
        <f t="shared" si="18"/>
        <v>50.778605280974951</v>
      </c>
      <c r="AA10" s="32">
        <f t="shared" si="19"/>
        <v>63.473256601218687</v>
      </c>
      <c r="AB10" s="32">
        <f t="shared" si="20"/>
        <v>63.473256601218687</v>
      </c>
      <c r="AC10" s="32">
        <f t="shared" si="21"/>
        <v>76.167907921462429</v>
      </c>
    </row>
    <row r="11" spans="1:29" s="38" customFormat="1" x14ac:dyDescent="0.3">
      <c r="A11" s="37" t="s">
        <v>14</v>
      </c>
      <c r="B11" s="41">
        <v>1</v>
      </c>
      <c r="C11" s="41">
        <v>2</v>
      </c>
      <c r="D11" s="41">
        <v>2</v>
      </c>
      <c r="E11" s="41">
        <v>3</v>
      </c>
      <c r="F11" s="41">
        <f t="shared" si="10"/>
        <v>4</v>
      </c>
      <c r="G11" s="41">
        <f t="shared" si="10"/>
        <v>5</v>
      </c>
      <c r="H11" s="41">
        <f t="shared" si="11"/>
        <v>5</v>
      </c>
      <c r="I11" s="41">
        <f t="shared" si="11"/>
        <v>6</v>
      </c>
      <c r="K11" s="37" t="s">
        <v>14</v>
      </c>
      <c r="L11" s="32">
        <f t="shared" si="0"/>
        <v>25.389302640487475</v>
      </c>
      <c r="M11" s="32">
        <f t="shared" si="1"/>
        <v>50.778605280974951</v>
      </c>
      <c r="N11" s="32">
        <f t="shared" si="2"/>
        <v>50.778605280974951</v>
      </c>
      <c r="O11" s="32">
        <f t="shared" si="3"/>
        <v>76.167907921462429</v>
      </c>
      <c r="P11" s="32">
        <f t="shared" si="4"/>
        <v>101.5572105619499</v>
      </c>
      <c r="Q11" s="32">
        <f t="shared" si="5"/>
        <v>126.94651320243737</v>
      </c>
      <c r="R11" s="32">
        <f t="shared" si="6"/>
        <v>126.94651320243737</v>
      </c>
      <c r="S11" s="32">
        <f t="shared" si="7"/>
        <v>152.33581584292486</v>
      </c>
      <c r="U11" s="37" t="s">
        <v>14</v>
      </c>
      <c r="V11" s="32">
        <f t="shared" si="14"/>
        <v>12.694651320243738</v>
      </c>
      <c r="W11" s="32">
        <f t="shared" si="15"/>
        <v>25.389302640487475</v>
      </c>
      <c r="X11" s="32">
        <f t="shared" si="16"/>
        <v>25.389302640487475</v>
      </c>
      <c r="Y11" s="32">
        <f t="shared" si="17"/>
        <v>38.083953960731215</v>
      </c>
      <c r="Z11" s="32">
        <f t="shared" si="18"/>
        <v>50.778605280974951</v>
      </c>
      <c r="AA11" s="32">
        <f t="shared" si="19"/>
        <v>63.473256601218687</v>
      </c>
      <c r="AB11" s="32">
        <f t="shared" si="20"/>
        <v>63.473256601218687</v>
      </c>
      <c r="AC11" s="32">
        <f t="shared" si="21"/>
        <v>76.167907921462429</v>
      </c>
    </row>
    <row r="12" spans="1:29" s="38" customFormat="1" x14ac:dyDescent="0.3">
      <c r="A12" s="37" t="s">
        <v>15</v>
      </c>
      <c r="B12" s="41">
        <v>1</v>
      </c>
      <c r="C12" s="41">
        <v>1</v>
      </c>
      <c r="D12" s="41">
        <v>2</v>
      </c>
      <c r="E12" s="41">
        <v>2</v>
      </c>
      <c r="F12" s="41">
        <f t="shared" si="10"/>
        <v>3</v>
      </c>
      <c r="G12" s="41">
        <f t="shared" si="10"/>
        <v>3</v>
      </c>
      <c r="H12" s="41">
        <f t="shared" si="11"/>
        <v>4</v>
      </c>
      <c r="I12" s="41">
        <f t="shared" si="11"/>
        <v>4</v>
      </c>
      <c r="K12" s="37" t="s">
        <v>15</v>
      </c>
      <c r="L12" s="32">
        <f t="shared" si="0"/>
        <v>25.389302640487475</v>
      </c>
      <c r="M12" s="32">
        <f t="shared" si="1"/>
        <v>25.389302640487475</v>
      </c>
      <c r="N12" s="32">
        <f t="shared" si="2"/>
        <v>50.778605280974951</v>
      </c>
      <c r="O12" s="32">
        <f t="shared" si="3"/>
        <v>50.778605280974951</v>
      </c>
      <c r="P12" s="32">
        <f t="shared" si="4"/>
        <v>76.167907921462429</v>
      </c>
      <c r="Q12" s="32">
        <f t="shared" si="5"/>
        <v>76.167907921462429</v>
      </c>
      <c r="R12" s="32">
        <f t="shared" si="6"/>
        <v>101.5572105619499</v>
      </c>
      <c r="S12" s="32">
        <f t="shared" si="7"/>
        <v>101.5572105619499</v>
      </c>
      <c r="U12" s="37" t="s">
        <v>15</v>
      </c>
      <c r="V12" s="32">
        <f t="shared" si="14"/>
        <v>12.694651320243738</v>
      </c>
      <c r="W12" s="32">
        <f t="shared" si="15"/>
        <v>12.694651320243738</v>
      </c>
      <c r="X12" s="32">
        <f t="shared" si="16"/>
        <v>25.389302640487475</v>
      </c>
      <c r="Y12" s="32">
        <f t="shared" si="17"/>
        <v>25.389302640487475</v>
      </c>
      <c r="Z12" s="32">
        <f t="shared" si="18"/>
        <v>38.083953960731215</v>
      </c>
      <c r="AA12" s="32">
        <f t="shared" si="19"/>
        <v>38.083953960731215</v>
      </c>
      <c r="AB12" s="32">
        <f t="shared" si="20"/>
        <v>50.778605280974951</v>
      </c>
      <c r="AC12" s="32">
        <f t="shared" si="21"/>
        <v>50.778605280974951</v>
      </c>
    </row>
    <row r="13" spans="1:29" s="38" customFormat="1" x14ac:dyDescent="0.3">
      <c r="A13" s="37" t="s">
        <v>16</v>
      </c>
      <c r="B13" s="41">
        <v>1</v>
      </c>
      <c r="C13" s="41">
        <v>1</v>
      </c>
      <c r="D13" s="41">
        <v>1</v>
      </c>
      <c r="E13" s="41">
        <v>1</v>
      </c>
      <c r="F13" s="41">
        <f t="shared" si="10"/>
        <v>2</v>
      </c>
      <c r="G13" s="41">
        <f t="shared" si="10"/>
        <v>2</v>
      </c>
      <c r="H13" s="41">
        <f t="shared" si="11"/>
        <v>2</v>
      </c>
      <c r="I13" s="41">
        <f t="shared" si="11"/>
        <v>2</v>
      </c>
      <c r="K13" s="37" t="s">
        <v>16</v>
      </c>
      <c r="L13" s="32">
        <f t="shared" si="0"/>
        <v>25.389302640487475</v>
      </c>
      <c r="M13" s="32">
        <f t="shared" si="1"/>
        <v>25.389302640487475</v>
      </c>
      <c r="N13" s="32">
        <f t="shared" si="2"/>
        <v>25.389302640487475</v>
      </c>
      <c r="O13" s="32">
        <f t="shared" si="3"/>
        <v>25.389302640487475</v>
      </c>
      <c r="P13" s="32">
        <f t="shared" si="4"/>
        <v>50.778605280974951</v>
      </c>
      <c r="Q13" s="32">
        <f t="shared" si="5"/>
        <v>50.778605280974951</v>
      </c>
      <c r="R13" s="32">
        <f t="shared" si="6"/>
        <v>50.778605280974951</v>
      </c>
      <c r="S13" s="32">
        <f t="shared" si="7"/>
        <v>50.778605280974951</v>
      </c>
      <c r="U13" s="37" t="s">
        <v>16</v>
      </c>
      <c r="V13" s="32">
        <f t="shared" si="14"/>
        <v>12.694651320243738</v>
      </c>
      <c r="W13" s="32">
        <f t="shared" si="15"/>
        <v>12.694651320243738</v>
      </c>
      <c r="X13" s="32">
        <f t="shared" si="16"/>
        <v>12.694651320243738</v>
      </c>
      <c r="Y13" s="32">
        <f t="shared" si="17"/>
        <v>12.694651320243738</v>
      </c>
      <c r="Z13" s="32">
        <f t="shared" si="18"/>
        <v>25.389302640487475</v>
      </c>
      <c r="AA13" s="32">
        <f t="shared" si="19"/>
        <v>25.389302640487475</v>
      </c>
      <c r="AB13" s="32">
        <f t="shared" si="20"/>
        <v>25.389302640487475</v>
      </c>
      <c r="AC13" s="32">
        <f t="shared" si="21"/>
        <v>25.389302640487475</v>
      </c>
    </row>
    <row r="14" spans="1:29" s="38" customFormat="1" x14ac:dyDescent="0.3">
      <c r="A14" s="37" t="s">
        <v>17</v>
      </c>
      <c r="B14" s="41">
        <v>2</v>
      </c>
      <c r="C14" s="41">
        <v>2</v>
      </c>
      <c r="D14" s="41">
        <v>2</v>
      </c>
      <c r="E14" s="41">
        <v>2</v>
      </c>
      <c r="F14" s="41">
        <f t="shared" si="10"/>
        <v>4</v>
      </c>
      <c r="G14" s="41">
        <f t="shared" si="10"/>
        <v>4</v>
      </c>
      <c r="H14" s="41">
        <f t="shared" si="11"/>
        <v>4</v>
      </c>
      <c r="I14" s="41">
        <f t="shared" si="11"/>
        <v>4</v>
      </c>
      <c r="K14" s="37" t="s">
        <v>17</v>
      </c>
      <c r="L14" s="32">
        <f t="shared" si="0"/>
        <v>50.778605280974951</v>
      </c>
      <c r="M14" s="32">
        <f t="shared" si="1"/>
        <v>50.778605280974951</v>
      </c>
      <c r="N14" s="32">
        <f t="shared" si="2"/>
        <v>50.778605280974951</v>
      </c>
      <c r="O14" s="32">
        <f t="shared" si="3"/>
        <v>50.778605280974951</v>
      </c>
      <c r="P14" s="32">
        <f t="shared" si="4"/>
        <v>101.5572105619499</v>
      </c>
      <c r="Q14" s="32">
        <f t="shared" si="5"/>
        <v>101.5572105619499</v>
      </c>
      <c r="R14" s="32">
        <f t="shared" si="6"/>
        <v>101.5572105619499</v>
      </c>
      <c r="S14" s="32">
        <f t="shared" si="7"/>
        <v>101.5572105619499</v>
      </c>
      <c r="U14" s="37" t="s">
        <v>17</v>
      </c>
      <c r="V14" s="32">
        <f t="shared" si="14"/>
        <v>25.389302640487475</v>
      </c>
      <c r="W14" s="32">
        <f t="shared" si="15"/>
        <v>25.389302640487475</v>
      </c>
      <c r="X14" s="32">
        <f t="shared" si="16"/>
        <v>25.389302640487475</v>
      </c>
      <c r="Y14" s="32">
        <f t="shared" si="17"/>
        <v>25.389302640487475</v>
      </c>
      <c r="Z14" s="32">
        <f t="shared" si="18"/>
        <v>50.778605280974951</v>
      </c>
      <c r="AA14" s="32">
        <f t="shared" si="19"/>
        <v>50.778605280974951</v>
      </c>
      <c r="AB14" s="32">
        <f t="shared" si="20"/>
        <v>50.778605280974951</v>
      </c>
      <c r="AC14" s="32">
        <f t="shared" si="21"/>
        <v>50.778605280974951</v>
      </c>
    </row>
    <row r="15" spans="1:29" s="38" customFormat="1" x14ac:dyDescent="0.3">
      <c r="A15" s="37" t="s">
        <v>18</v>
      </c>
      <c r="B15" s="41">
        <v>1</v>
      </c>
      <c r="C15" s="41">
        <v>2</v>
      </c>
      <c r="D15" s="41">
        <v>2</v>
      </c>
      <c r="E15" s="41">
        <v>2</v>
      </c>
      <c r="F15" s="41">
        <f t="shared" si="10"/>
        <v>3</v>
      </c>
      <c r="G15" s="41">
        <f t="shared" si="10"/>
        <v>4</v>
      </c>
      <c r="H15" s="41">
        <f t="shared" si="11"/>
        <v>4</v>
      </c>
      <c r="I15" s="41">
        <f t="shared" si="11"/>
        <v>4</v>
      </c>
      <c r="K15" s="37" t="s">
        <v>18</v>
      </c>
      <c r="L15" s="32">
        <f>(B15*750)/29.54</f>
        <v>25.389302640487475</v>
      </c>
      <c r="M15" s="32">
        <f t="shared" si="1"/>
        <v>50.778605280974951</v>
      </c>
      <c r="N15" s="32">
        <f t="shared" si="2"/>
        <v>50.778605280974951</v>
      </c>
      <c r="O15" s="32">
        <f t="shared" si="3"/>
        <v>50.778605280974951</v>
      </c>
      <c r="P15" s="32">
        <f t="shared" si="4"/>
        <v>76.167907921462429</v>
      </c>
      <c r="Q15" s="32">
        <f t="shared" si="5"/>
        <v>101.5572105619499</v>
      </c>
      <c r="R15" s="32">
        <f t="shared" si="6"/>
        <v>101.5572105619499</v>
      </c>
      <c r="S15" s="32">
        <f t="shared" si="7"/>
        <v>101.5572105619499</v>
      </c>
      <c r="U15" s="37" t="s">
        <v>18</v>
      </c>
      <c r="V15" s="32">
        <f t="shared" si="14"/>
        <v>12.694651320243738</v>
      </c>
      <c r="W15" s="32">
        <f t="shared" si="15"/>
        <v>25.389302640487475</v>
      </c>
      <c r="X15" s="32">
        <f t="shared" si="16"/>
        <v>25.389302640487475</v>
      </c>
      <c r="Y15" s="32">
        <f t="shared" si="17"/>
        <v>25.389302640487475</v>
      </c>
      <c r="Z15" s="32">
        <f t="shared" si="18"/>
        <v>38.083953960731215</v>
      </c>
      <c r="AA15" s="32">
        <f t="shared" si="19"/>
        <v>50.778605280974951</v>
      </c>
      <c r="AB15" s="32">
        <f t="shared" si="20"/>
        <v>50.778605280974951</v>
      </c>
      <c r="AC15" s="32">
        <f t="shared" si="21"/>
        <v>50.778605280974951</v>
      </c>
    </row>
    <row r="16" spans="1:29" s="38" customFormat="1" x14ac:dyDescent="0.3">
      <c r="A16" s="37" t="s">
        <v>19</v>
      </c>
      <c r="B16" s="41">
        <v>48</v>
      </c>
      <c r="C16" s="41">
        <v>72</v>
      </c>
      <c r="D16" s="41">
        <v>72</v>
      </c>
      <c r="E16" s="41">
        <v>96</v>
      </c>
      <c r="F16" s="41">
        <f t="shared" si="10"/>
        <v>144</v>
      </c>
      <c r="G16" s="41">
        <f t="shared" si="10"/>
        <v>168</v>
      </c>
      <c r="H16" s="41">
        <f t="shared" ref="H16" si="22">$E16+D16</f>
        <v>168</v>
      </c>
      <c r="I16" s="41">
        <f t="shared" ref="I16" si="23">$E16+E16</f>
        <v>192</v>
      </c>
      <c r="K16" s="37" t="s">
        <v>19</v>
      </c>
      <c r="L16" s="32">
        <v>48</v>
      </c>
      <c r="M16" s="32">
        <v>72</v>
      </c>
      <c r="N16" s="32">
        <v>72</v>
      </c>
      <c r="O16" s="32">
        <v>96</v>
      </c>
      <c r="P16" s="32">
        <f t="shared" ref="P16" si="24">$E16+L16</f>
        <v>144</v>
      </c>
      <c r="Q16" s="32">
        <f t="shared" ref="Q16" si="25">$E16+M16</f>
        <v>168</v>
      </c>
      <c r="R16" s="32">
        <f t="shared" ref="R16" si="26">$E16+N16</f>
        <v>168</v>
      </c>
      <c r="S16" s="32">
        <f t="shared" ref="S16" si="27">$E16+O16</f>
        <v>192</v>
      </c>
      <c r="U16" s="37" t="s">
        <v>19</v>
      </c>
      <c r="V16" s="32">
        <f>L16</f>
        <v>48</v>
      </c>
      <c r="W16" s="32">
        <f>M16</f>
        <v>72</v>
      </c>
      <c r="X16" s="32">
        <f t="shared" ref="X16:AC16" si="28">N16</f>
        <v>72</v>
      </c>
      <c r="Y16" s="32">
        <f t="shared" si="28"/>
        <v>96</v>
      </c>
      <c r="Z16" s="32">
        <f t="shared" si="28"/>
        <v>144</v>
      </c>
      <c r="AA16" s="32">
        <f t="shared" si="28"/>
        <v>168</v>
      </c>
      <c r="AB16" s="32">
        <f t="shared" si="28"/>
        <v>168</v>
      </c>
      <c r="AC16" s="32">
        <f t="shared" si="28"/>
        <v>192</v>
      </c>
    </row>
    <row r="17" spans="1:29" s="33" customFormat="1" x14ac:dyDescent="0.3">
      <c r="B17" s="40"/>
      <c r="C17" s="40"/>
      <c r="D17" s="40"/>
      <c r="E17" s="40"/>
      <c r="F17" s="40"/>
      <c r="G17" s="40"/>
      <c r="H17" s="40"/>
      <c r="I17" s="40"/>
      <c r="K17" s="36"/>
      <c r="L17" s="30"/>
      <c r="M17" s="30"/>
      <c r="N17" s="30"/>
      <c r="O17" s="30"/>
      <c r="P17" s="30"/>
      <c r="Q17" s="30"/>
      <c r="R17" s="31"/>
      <c r="S17" s="30"/>
      <c r="U17" s="36"/>
      <c r="V17" s="30"/>
      <c r="W17" s="30"/>
      <c r="X17" s="30"/>
      <c r="Y17" s="31"/>
      <c r="Z17" s="31"/>
      <c r="AA17" s="30"/>
      <c r="AB17" s="30"/>
      <c r="AC17" s="30"/>
    </row>
    <row r="18" spans="1:29" s="33" customFormat="1" x14ac:dyDescent="0.3">
      <c r="B18" s="40"/>
      <c r="C18" s="40"/>
      <c r="D18" s="40"/>
      <c r="E18" s="40"/>
      <c r="F18" s="40"/>
      <c r="G18" s="40"/>
      <c r="H18" s="40"/>
      <c r="I18" s="40"/>
      <c r="K18" s="36"/>
      <c r="L18" s="30"/>
      <c r="M18" s="30"/>
      <c r="N18" s="30"/>
      <c r="O18" s="31"/>
      <c r="P18" s="30"/>
      <c r="Q18" s="30"/>
      <c r="R18" s="31"/>
      <c r="S18" s="30"/>
      <c r="U18" s="36"/>
      <c r="V18" s="30"/>
      <c r="W18" s="30"/>
      <c r="X18" s="30"/>
      <c r="Y18" s="31"/>
      <c r="Z18" s="31"/>
      <c r="AA18" s="30"/>
      <c r="AB18" s="31"/>
      <c r="AC18" s="30"/>
    </row>
    <row r="19" spans="1:29" s="33" customFormat="1" x14ac:dyDescent="0.3">
      <c r="A19" s="36" t="s">
        <v>53</v>
      </c>
      <c r="B19" s="40"/>
      <c r="C19" s="40"/>
      <c r="D19" s="40"/>
      <c r="E19" s="40"/>
      <c r="F19" s="40"/>
      <c r="G19" s="40"/>
      <c r="H19" s="40"/>
      <c r="I19" s="40"/>
      <c r="K19" s="36" t="s">
        <v>110</v>
      </c>
      <c r="L19" s="30"/>
      <c r="M19" s="30"/>
      <c r="N19" s="30"/>
      <c r="O19" s="31"/>
      <c r="P19" s="30"/>
      <c r="Q19" s="30"/>
      <c r="R19" s="31"/>
      <c r="S19" s="30"/>
      <c r="U19" s="36" t="s">
        <v>48</v>
      </c>
      <c r="V19" s="30"/>
      <c r="W19" s="30"/>
      <c r="X19" s="30"/>
      <c r="Y19" s="31"/>
      <c r="Z19" s="31"/>
      <c r="AA19" s="30"/>
      <c r="AB19" s="31"/>
      <c r="AC19" s="30"/>
    </row>
    <row r="20" spans="1:29" s="33" customFormat="1" x14ac:dyDescent="0.3">
      <c r="A20" s="36" t="s">
        <v>20</v>
      </c>
      <c r="B20" s="40">
        <v>3</v>
      </c>
      <c r="C20" s="40">
        <v>3</v>
      </c>
      <c r="D20" s="40">
        <v>4</v>
      </c>
      <c r="E20" s="40">
        <v>5</v>
      </c>
      <c r="F20" s="40">
        <f t="shared" ref="F20" si="29">$E20+B20</f>
        <v>8</v>
      </c>
      <c r="G20" s="40">
        <f t="shared" ref="G20" si="30">$E20+C20</f>
        <v>8</v>
      </c>
      <c r="H20" s="40">
        <f t="shared" ref="H20" si="31">$E20+D20</f>
        <v>9</v>
      </c>
      <c r="I20" s="40">
        <f t="shared" ref="I20" si="32">$E20+E20</f>
        <v>10</v>
      </c>
      <c r="K20" s="36" t="s">
        <v>20</v>
      </c>
      <c r="L20" s="30">
        <f>(B20*2)/0.0296</f>
        <v>202.70270270270268</v>
      </c>
      <c r="M20" s="30">
        <f t="shared" ref="M20:S20" si="33">(C20*2)/0.0296</f>
        <v>202.70270270270268</v>
      </c>
      <c r="N20" s="30">
        <f t="shared" si="33"/>
        <v>270.27027027027026</v>
      </c>
      <c r="O20" s="30">
        <f t="shared" si="33"/>
        <v>337.83783783783781</v>
      </c>
      <c r="P20" s="30">
        <f t="shared" si="33"/>
        <v>540.54054054054052</v>
      </c>
      <c r="Q20" s="30">
        <f t="shared" si="33"/>
        <v>540.54054054054052</v>
      </c>
      <c r="R20" s="30">
        <f t="shared" si="33"/>
        <v>608.10810810810813</v>
      </c>
      <c r="S20" s="30">
        <f t="shared" si="33"/>
        <v>675.67567567567562</v>
      </c>
      <c r="U20" s="36" t="s">
        <v>20</v>
      </c>
      <c r="V20" s="30">
        <f>L20/12</f>
        <v>16.891891891891891</v>
      </c>
      <c r="W20" s="30">
        <f t="shared" ref="W20:AC20" si="34">M20/12</f>
        <v>16.891891891891891</v>
      </c>
      <c r="X20" s="30">
        <f t="shared" si="34"/>
        <v>22.522522522522522</v>
      </c>
      <c r="Y20" s="30">
        <f t="shared" si="34"/>
        <v>28.153153153153152</v>
      </c>
      <c r="Z20" s="30">
        <f t="shared" si="34"/>
        <v>45.045045045045043</v>
      </c>
      <c r="AA20" s="30">
        <f t="shared" si="34"/>
        <v>45.045045045045043</v>
      </c>
      <c r="AB20" s="30">
        <f t="shared" si="34"/>
        <v>50.675675675675677</v>
      </c>
      <c r="AC20" s="30">
        <f t="shared" si="34"/>
        <v>56.306306306306304</v>
      </c>
    </row>
    <row r="21" spans="1:29" s="33" customFormat="1" x14ac:dyDescent="0.3">
      <c r="A21" s="36" t="s">
        <v>21</v>
      </c>
      <c r="B21" s="40">
        <v>2</v>
      </c>
      <c r="C21" s="40">
        <v>2</v>
      </c>
      <c r="D21" s="40">
        <v>2</v>
      </c>
      <c r="E21" s="40">
        <v>3</v>
      </c>
      <c r="F21" s="40">
        <f t="shared" ref="F21:F25" si="35">$E21+B21</f>
        <v>5</v>
      </c>
      <c r="G21" s="40">
        <f t="shared" ref="G21:G25" si="36">$E21+C21</f>
        <v>5</v>
      </c>
      <c r="H21" s="40">
        <f t="shared" ref="H21:H25" si="37">$E21+D21</f>
        <v>5</v>
      </c>
      <c r="I21" s="40">
        <f t="shared" ref="I21:I25" si="38">$E21+E21</f>
        <v>6</v>
      </c>
      <c r="K21" s="36" t="s">
        <v>21</v>
      </c>
      <c r="L21" s="30">
        <f t="shared" ref="L21:L25" si="39">(B21*2)/0.0296</f>
        <v>135.13513513513513</v>
      </c>
      <c r="M21" s="30">
        <f t="shared" ref="M21:M25" si="40">(C21*2)/0.0296</f>
        <v>135.13513513513513</v>
      </c>
      <c r="N21" s="30">
        <f t="shared" ref="N21:N25" si="41">(D21*2)/0.0296</f>
        <v>135.13513513513513</v>
      </c>
      <c r="O21" s="30">
        <f t="shared" ref="O21:O25" si="42">(E21*2)/0.0296</f>
        <v>202.70270270270268</v>
      </c>
      <c r="P21" s="30">
        <f t="shared" ref="P21:P25" si="43">(F21*2)/0.0296</f>
        <v>337.83783783783781</v>
      </c>
      <c r="Q21" s="30">
        <f t="shared" ref="Q21:Q25" si="44">(G21*2)/0.0296</f>
        <v>337.83783783783781</v>
      </c>
      <c r="R21" s="30">
        <f t="shared" ref="R21:R25" si="45">(H21*2)/0.0296</f>
        <v>337.83783783783781</v>
      </c>
      <c r="S21" s="30">
        <f t="shared" ref="S21:S25" si="46">(I21*2)/0.0296</f>
        <v>405.40540540540536</v>
      </c>
      <c r="U21" s="36" t="s">
        <v>21</v>
      </c>
      <c r="V21" s="30">
        <f t="shared" ref="V21:V25" si="47">L21/12</f>
        <v>11.261261261261261</v>
      </c>
      <c r="W21" s="30">
        <f t="shared" ref="W21:W25" si="48">M21/12</f>
        <v>11.261261261261261</v>
      </c>
      <c r="X21" s="30">
        <f t="shared" ref="X21:X25" si="49">N21/12</f>
        <v>11.261261261261261</v>
      </c>
      <c r="Y21" s="30">
        <f t="shared" ref="Y21:Y25" si="50">O21/12</f>
        <v>16.891891891891891</v>
      </c>
      <c r="Z21" s="30">
        <f t="shared" ref="Z21:Z25" si="51">P21/12</f>
        <v>28.153153153153152</v>
      </c>
      <c r="AA21" s="30">
        <f t="shared" ref="AA21:AA25" si="52">Q21/12</f>
        <v>28.153153153153152</v>
      </c>
      <c r="AB21" s="30">
        <f t="shared" ref="AB21:AB25" si="53">R21/12</f>
        <v>28.153153153153152</v>
      </c>
      <c r="AC21" s="30">
        <f t="shared" ref="AC21:AC25" si="54">S21/12</f>
        <v>33.783783783783782</v>
      </c>
    </row>
    <row r="22" spans="1:29" s="33" customFormat="1" x14ac:dyDescent="0.3">
      <c r="A22" s="36" t="s">
        <v>22</v>
      </c>
      <c r="B22" s="40">
        <v>3</v>
      </c>
      <c r="C22" s="40">
        <v>3</v>
      </c>
      <c r="D22" s="40">
        <v>3</v>
      </c>
      <c r="E22" s="40">
        <v>4</v>
      </c>
      <c r="F22" s="40">
        <f t="shared" si="35"/>
        <v>7</v>
      </c>
      <c r="G22" s="40">
        <f t="shared" si="36"/>
        <v>7</v>
      </c>
      <c r="H22" s="40">
        <f t="shared" si="37"/>
        <v>7</v>
      </c>
      <c r="I22" s="40">
        <f t="shared" si="38"/>
        <v>8</v>
      </c>
      <c r="K22" s="36" t="s">
        <v>22</v>
      </c>
      <c r="L22" s="30">
        <f t="shared" si="39"/>
        <v>202.70270270270268</v>
      </c>
      <c r="M22" s="30">
        <f t="shared" si="40"/>
        <v>202.70270270270268</v>
      </c>
      <c r="N22" s="30">
        <f t="shared" si="41"/>
        <v>202.70270270270268</v>
      </c>
      <c r="O22" s="30">
        <f t="shared" si="42"/>
        <v>270.27027027027026</v>
      </c>
      <c r="P22" s="30">
        <f t="shared" si="43"/>
        <v>472.97297297297297</v>
      </c>
      <c r="Q22" s="30">
        <f t="shared" si="44"/>
        <v>472.97297297297297</v>
      </c>
      <c r="R22" s="30">
        <f t="shared" si="45"/>
        <v>472.97297297297297</v>
      </c>
      <c r="S22" s="30">
        <f t="shared" si="46"/>
        <v>540.54054054054052</v>
      </c>
      <c r="U22" s="36" t="s">
        <v>22</v>
      </c>
      <c r="V22" s="30">
        <f t="shared" si="47"/>
        <v>16.891891891891891</v>
      </c>
      <c r="W22" s="30">
        <f t="shared" si="48"/>
        <v>16.891891891891891</v>
      </c>
      <c r="X22" s="30">
        <f t="shared" si="49"/>
        <v>16.891891891891891</v>
      </c>
      <c r="Y22" s="30">
        <f t="shared" si="50"/>
        <v>22.522522522522522</v>
      </c>
      <c r="Z22" s="30">
        <f t="shared" si="51"/>
        <v>39.414414414414416</v>
      </c>
      <c r="AA22" s="30">
        <f t="shared" si="52"/>
        <v>39.414414414414416</v>
      </c>
      <c r="AB22" s="30">
        <f t="shared" si="53"/>
        <v>39.414414414414416</v>
      </c>
      <c r="AC22" s="30">
        <f t="shared" si="54"/>
        <v>45.045045045045043</v>
      </c>
    </row>
    <row r="23" spans="1:29" s="33" customFormat="1" x14ac:dyDescent="0.3">
      <c r="A23" s="36" t="s">
        <v>23</v>
      </c>
      <c r="B23" s="40">
        <v>3</v>
      </c>
      <c r="C23" s="40">
        <v>3</v>
      </c>
      <c r="D23" s="40">
        <v>3</v>
      </c>
      <c r="E23" s="40">
        <v>4</v>
      </c>
      <c r="F23" s="40">
        <f t="shared" si="35"/>
        <v>7</v>
      </c>
      <c r="G23" s="40">
        <f t="shared" si="36"/>
        <v>7</v>
      </c>
      <c r="H23" s="40">
        <f t="shared" si="37"/>
        <v>7</v>
      </c>
      <c r="I23" s="40">
        <f t="shared" si="38"/>
        <v>8</v>
      </c>
      <c r="K23" s="36" t="s">
        <v>23</v>
      </c>
      <c r="L23" s="30">
        <f t="shared" si="39"/>
        <v>202.70270270270268</v>
      </c>
      <c r="M23" s="30">
        <f t="shared" si="40"/>
        <v>202.70270270270268</v>
      </c>
      <c r="N23" s="30">
        <f t="shared" si="41"/>
        <v>202.70270270270268</v>
      </c>
      <c r="O23" s="30">
        <f t="shared" si="42"/>
        <v>270.27027027027026</v>
      </c>
      <c r="P23" s="30">
        <f t="shared" si="43"/>
        <v>472.97297297297297</v>
      </c>
      <c r="Q23" s="30">
        <f t="shared" si="44"/>
        <v>472.97297297297297</v>
      </c>
      <c r="R23" s="30">
        <f t="shared" si="45"/>
        <v>472.97297297297297</v>
      </c>
      <c r="S23" s="30">
        <f t="shared" si="46"/>
        <v>540.54054054054052</v>
      </c>
      <c r="U23" s="36" t="s">
        <v>23</v>
      </c>
      <c r="V23" s="30">
        <f t="shared" si="47"/>
        <v>16.891891891891891</v>
      </c>
      <c r="W23" s="30">
        <f t="shared" si="48"/>
        <v>16.891891891891891</v>
      </c>
      <c r="X23" s="30">
        <f t="shared" si="49"/>
        <v>16.891891891891891</v>
      </c>
      <c r="Y23" s="30">
        <f t="shared" si="50"/>
        <v>22.522522522522522</v>
      </c>
      <c r="Z23" s="30">
        <f t="shared" si="51"/>
        <v>39.414414414414416</v>
      </c>
      <c r="AA23" s="30">
        <f t="shared" si="52"/>
        <v>39.414414414414416</v>
      </c>
      <c r="AB23" s="30">
        <f t="shared" si="53"/>
        <v>39.414414414414416</v>
      </c>
      <c r="AC23" s="30">
        <f t="shared" si="54"/>
        <v>45.045045045045043</v>
      </c>
    </row>
    <row r="24" spans="1:29" s="33" customFormat="1" x14ac:dyDescent="0.3">
      <c r="A24" s="36" t="s">
        <v>24</v>
      </c>
      <c r="B24" s="40">
        <v>2</v>
      </c>
      <c r="C24" s="40">
        <v>3</v>
      </c>
      <c r="D24" s="40">
        <v>3</v>
      </c>
      <c r="E24" s="40">
        <v>4</v>
      </c>
      <c r="F24" s="40">
        <f t="shared" si="35"/>
        <v>6</v>
      </c>
      <c r="G24" s="40">
        <f t="shared" si="36"/>
        <v>7</v>
      </c>
      <c r="H24" s="40">
        <f t="shared" si="37"/>
        <v>7</v>
      </c>
      <c r="I24" s="40">
        <f t="shared" si="38"/>
        <v>8</v>
      </c>
      <c r="K24" s="36" t="s">
        <v>24</v>
      </c>
      <c r="L24" s="30">
        <f t="shared" si="39"/>
        <v>135.13513513513513</v>
      </c>
      <c r="M24" s="30">
        <f t="shared" si="40"/>
        <v>202.70270270270268</v>
      </c>
      <c r="N24" s="30">
        <f t="shared" si="41"/>
        <v>202.70270270270268</v>
      </c>
      <c r="O24" s="30">
        <f t="shared" si="42"/>
        <v>270.27027027027026</v>
      </c>
      <c r="P24" s="30">
        <f t="shared" si="43"/>
        <v>405.40540540540536</v>
      </c>
      <c r="Q24" s="30">
        <f t="shared" si="44"/>
        <v>472.97297297297297</v>
      </c>
      <c r="R24" s="30">
        <f t="shared" si="45"/>
        <v>472.97297297297297</v>
      </c>
      <c r="S24" s="30">
        <f t="shared" si="46"/>
        <v>540.54054054054052</v>
      </c>
      <c r="U24" s="36" t="s">
        <v>24</v>
      </c>
      <c r="V24" s="30">
        <f t="shared" si="47"/>
        <v>11.261261261261261</v>
      </c>
      <c r="W24" s="30">
        <f t="shared" si="48"/>
        <v>16.891891891891891</v>
      </c>
      <c r="X24" s="30">
        <f t="shared" si="49"/>
        <v>16.891891891891891</v>
      </c>
      <c r="Y24" s="30">
        <f t="shared" si="50"/>
        <v>22.522522522522522</v>
      </c>
      <c r="Z24" s="30">
        <f t="shared" si="51"/>
        <v>33.783783783783782</v>
      </c>
      <c r="AA24" s="30">
        <f t="shared" si="52"/>
        <v>39.414414414414416</v>
      </c>
      <c r="AB24" s="30">
        <f t="shared" si="53"/>
        <v>39.414414414414416</v>
      </c>
      <c r="AC24" s="30">
        <f t="shared" si="54"/>
        <v>45.045045045045043</v>
      </c>
    </row>
    <row r="25" spans="1:29" s="33" customFormat="1" x14ac:dyDescent="0.3">
      <c r="A25" s="36" t="s">
        <v>25</v>
      </c>
      <c r="B25" s="40">
        <v>2</v>
      </c>
      <c r="C25" s="40">
        <v>2</v>
      </c>
      <c r="D25" s="40">
        <v>3</v>
      </c>
      <c r="E25" s="40">
        <v>3</v>
      </c>
      <c r="F25" s="40">
        <f t="shared" si="35"/>
        <v>5</v>
      </c>
      <c r="G25" s="40">
        <f t="shared" si="36"/>
        <v>5</v>
      </c>
      <c r="H25" s="40">
        <f t="shared" si="37"/>
        <v>6</v>
      </c>
      <c r="I25" s="40">
        <f t="shared" si="38"/>
        <v>6</v>
      </c>
      <c r="K25" s="36" t="s">
        <v>25</v>
      </c>
      <c r="L25" s="30">
        <f t="shared" si="39"/>
        <v>135.13513513513513</v>
      </c>
      <c r="M25" s="30">
        <f t="shared" si="40"/>
        <v>135.13513513513513</v>
      </c>
      <c r="N25" s="30">
        <f t="shared" si="41"/>
        <v>202.70270270270268</v>
      </c>
      <c r="O25" s="30">
        <f t="shared" si="42"/>
        <v>202.70270270270268</v>
      </c>
      <c r="P25" s="30">
        <f t="shared" si="43"/>
        <v>337.83783783783781</v>
      </c>
      <c r="Q25" s="30">
        <f t="shared" si="44"/>
        <v>337.83783783783781</v>
      </c>
      <c r="R25" s="30">
        <f t="shared" si="45"/>
        <v>405.40540540540536</v>
      </c>
      <c r="S25" s="30">
        <f t="shared" si="46"/>
        <v>405.40540540540536</v>
      </c>
      <c r="U25" s="36" t="s">
        <v>25</v>
      </c>
      <c r="V25" s="30">
        <f t="shared" si="47"/>
        <v>11.261261261261261</v>
      </c>
      <c r="W25" s="30">
        <f t="shared" si="48"/>
        <v>11.261261261261261</v>
      </c>
      <c r="X25" s="30">
        <f t="shared" si="49"/>
        <v>16.891891891891891</v>
      </c>
      <c r="Y25" s="30">
        <f t="shared" si="50"/>
        <v>16.891891891891891</v>
      </c>
      <c r="Z25" s="30">
        <f t="shared" si="51"/>
        <v>28.153153153153152</v>
      </c>
      <c r="AA25" s="30">
        <f t="shared" si="52"/>
        <v>28.153153153153152</v>
      </c>
      <c r="AB25" s="30">
        <f t="shared" si="53"/>
        <v>33.783783783783782</v>
      </c>
      <c r="AC25" s="30">
        <f t="shared" si="54"/>
        <v>33.783783783783782</v>
      </c>
    </row>
    <row r="26" spans="1:29" s="33" customFormat="1" x14ac:dyDescent="0.3">
      <c r="A26" s="36"/>
      <c r="B26" s="40"/>
      <c r="C26" s="40"/>
      <c r="D26" s="40"/>
      <c r="E26" s="40"/>
      <c r="F26" s="40"/>
      <c r="G26" s="40"/>
      <c r="H26" s="40"/>
      <c r="I26" s="40"/>
      <c r="K26" s="36"/>
      <c r="L26" s="30"/>
      <c r="M26" s="30"/>
      <c r="N26" s="30"/>
      <c r="O26" s="31"/>
      <c r="P26" s="30"/>
      <c r="Q26" s="30"/>
      <c r="R26" s="31"/>
      <c r="S26" s="30"/>
      <c r="U26" s="36"/>
      <c r="V26" s="30"/>
      <c r="W26" s="30"/>
      <c r="X26" s="30"/>
      <c r="Y26" s="31"/>
      <c r="Z26" s="31"/>
      <c r="AA26" s="30"/>
      <c r="AB26" s="31"/>
      <c r="AC26" s="30"/>
    </row>
    <row r="27" spans="1:29" s="33" customFormat="1" x14ac:dyDescent="0.3">
      <c r="A27" s="36" t="s">
        <v>54</v>
      </c>
      <c r="B27" s="40"/>
      <c r="C27" s="40"/>
      <c r="D27" s="40"/>
      <c r="E27" s="40"/>
      <c r="F27" s="40"/>
      <c r="G27" s="40"/>
      <c r="H27" s="40"/>
      <c r="I27" s="40"/>
      <c r="K27" s="36" t="s">
        <v>111</v>
      </c>
      <c r="L27" s="30"/>
      <c r="M27" s="30"/>
      <c r="N27" s="30"/>
      <c r="O27" s="31"/>
      <c r="P27" s="30"/>
      <c r="Q27" s="30"/>
      <c r="R27" s="31"/>
      <c r="S27" s="30"/>
      <c r="U27" s="36" t="s">
        <v>112</v>
      </c>
      <c r="V27" s="30"/>
      <c r="W27" s="30"/>
      <c r="X27" s="30"/>
      <c r="Y27" s="31"/>
      <c r="Z27" s="31"/>
      <c r="AA27" s="30"/>
      <c r="AB27" s="31"/>
      <c r="AC27" s="30"/>
    </row>
    <row r="28" spans="1:29" s="33" customFormat="1" x14ac:dyDescent="0.3">
      <c r="A28" s="36" t="s">
        <v>26</v>
      </c>
      <c r="B28" s="40">
        <v>2</v>
      </c>
      <c r="C28" s="40">
        <v>2</v>
      </c>
      <c r="D28" s="40">
        <v>3</v>
      </c>
      <c r="E28" s="40">
        <v>3</v>
      </c>
      <c r="F28" s="40">
        <f t="shared" ref="F28" si="55">$E28+B28</f>
        <v>5</v>
      </c>
      <c r="G28" s="40">
        <f t="shared" ref="G28" si="56">$E28+C28</f>
        <v>5</v>
      </c>
      <c r="H28" s="40">
        <f t="shared" ref="H28" si="57">$E28+D28</f>
        <v>6</v>
      </c>
      <c r="I28" s="40">
        <f t="shared" ref="I28" si="58">$E28+E28</f>
        <v>6</v>
      </c>
      <c r="K28" s="36" t="s">
        <v>26</v>
      </c>
      <c r="L28" s="30">
        <f t="shared" ref="L28" si="59">B28*32</f>
        <v>64</v>
      </c>
      <c r="M28" s="30">
        <f t="shared" ref="M28" si="60">C28*32</f>
        <v>64</v>
      </c>
      <c r="N28" s="30">
        <f t="shared" ref="N28" si="61">D28*32</f>
        <v>96</v>
      </c>
      <c r="O28" s="30">
        <f t="shared" ref="O28" si="62">E28*32</f>
        <v>96</v>
      </c>
      <c r="P28" s="30">
        <f t="shared" ref="P28" si="63">F28*32</f>
        <v>160</v>
      </c>
      <c r="Q28" s="30">
        <f t="shared" ref="Q28" si="64">G28*32</f>
        <v>160</v>
      </c>
      <c r="R28" s="30">
        <f t="shared" ref="R28" si="65">H28*32</f>
        <v>192</v>
      </c>
      <c r="S28" s="30">
        <f t="shared" ref="S28" si="66">I28*32</f>
        <v>192</v>
      </c>
      <c r="U28" s="36" t="s">
        <v>26</v>
      </c>
      <c r="V28" s="30">
        <f>L28/12</f>
        <v>5.333333333333333</v>
      </c>
      <c r="W28" s="30">
        <f t="shared" ref="W28:AC28" si="67">M28/12</f>
        <v>5.333333333333333</v>
      </c>
      <c r="X28" s="30">
        <f t="shared" si="67"/>
        <v>8</v>
      </c>
      <c r="Y28" s="30">
        <f t="shared" si="67"/>
        <v>8</v>
      </c>
      <c r="Z28" s="30">
        <f t="shared" si="67"/>
        <v>13.333333333333334</v>
      </c>
      <c r="AA28" s="30">
        <f t="shared" si="67"/>
        <v>13.333333333333334</v>
      </c>
      <c r="AB28" s="30">
        <f t="shared" si="67"/>
        <v>16</v>
      </c>
      <c r="AC28" s="30">
        <f t="shared" si="67"/>
        <v>16</v>
      </c>
    </row>
    <row r="29" spans="1:29" s="33" customFormat="1" x14ac:dyDescent="0.3">
      <c r="A29" s="36" t="s">
        <v>27</v>
      </c>
      <c r="B29" s="40">
        <v>2</v>
      </c>
      <c r="C29" s="40">
        <v>2</v>
      </c>
      <c r="D29" s="40">
        <v>3</v>
      </c>
      <c r="E29" s="40">
        <v>3</v>
      </c>
      <c r="F29" s="40">
        <f t="shared" ref="F29:F30" si="68">$E29+B29</f>
        <v>5</v>
      </c>
      <c r="G29" s="40">
        <f t="shared" ref="G29:G30" si="69">$E29+C29</f>
        <v>5</v>
      </c>
      <c r="H29" s="40">
        <f t="shared" ref="H29:H30" si="70">$E29+D29</f>
        <v>6</v>
      </c>
      <c r="I29" s="40">
        <f t="shared" ref="I29:I30" si="71">$E29+E29</f>
        <v>6</v>
      </c>
      <c r="K29" s="36" t="s">
        <v>27</v>
      </c>
      <c r="L29" s="30">
        <f t="shared" ref="L29:L30" si="72">B29*32</f>
        <v>64</v>
      </c>
      <c r="M29" s="30">
        <f t="shared" ref="M29:S30" si="73">C29*32</f>
        <v>64</v>
      </c>
      <c r="N29" s="30">
        <f t="shared" si="73"/>
        <v>96</v>
      </c>
      <c r="O29" s="30">
        <f t="shared" si="73"/>
        <v>96</v>
      </c>
      <c r="P29" s="30">
        <f t="shared" si="73"/>
        <v>160</v>
      </c>
      <c r="Q29" s="30">
        <f t="shared" si="73"/>
        <v>160</v>
      </c>
      <c r="R29" s="30">
        <f t="shared" si="73"/>
        <v>192</v>
      </c>
      <c r="S29" s="30">
        <f t="shared" si="73"/>
        <v>192</v>
      </c>
      <c r="U29" s="36" t="s">
        <v>27</v>
      </c>
      <c r="V29" s="30">
        <f t="shared" ref="V29:V32" si="74">L29/12</f>
        <v>5.333333333333333</v>
      </c>
      <c r="W29" s="30">
        <f t="shared" ref="W29:W32" si="75">M29/12</f>
        <v>5.333333333333333</v>
      </c>
      <c r="X29" s="30">
        <f t="shared" ref="X29:X32" si="76">N29/12</f>
        <v>8</v>
      </c>
      <c r="Y29" s="30">
        <f t="shared" ref="Y29:Y32" si="77">O29/12</f>
        <v>8</v>
      </c>
      <c r="Z29" s="30">
        <f t="shared" ref="Z29:Z32" si="78">P29/12</f>
        <v>13.333333333333334</v>
      </c>
      <c r="AA29" s="30">
        <f t="shared" ref="AA29:AA32" si="79">Q29/12</f>
        <v>13.333333333333334</v>
      </c>
      <c r="AB29" s="30">
        <f t="shared" ref="AB29:AB32" si="80">R29/12</f>
        <v>16</v>
      </c>
      <c r="AC29" s="30">
        <f t="shared" ref="AC29:AC32" si="81">S29/12</f>
        <v>16</v>
      </c>
    </row>
    <row r="30" spans="1:29" s="33" customFormat="1" x14ac:dyDescent="0.3">
      <c r="A30" s="36" t="s">
        <v>28</v>
      </c>
      <c r="B30" s="40">
        <v>2</v>
      </c>
      <c r="C30" s="40">
        <v>2</v>
      </c>
      <c r="D30" s="40">
        <v>3</v>
      </c>
      <c r="E30" s="40">
        <v>3</v>
      </c>
      <c r="F30" s="40">
        <f t="shared" si="68"/>
        <v>5</v>
      </c>
      <c r="G30" s="40">
        <f t="shared" si="69"/>
        <v>5</v>
      </c>
      <c r="H30" s="40">
        <f t="shared" si="70"/>
        <v>6</v>
      </c>
      <c r="I30" s="40">
        <f t="shared" si="71"/>
        <v>6</v>
      </c>
      <c r="K30" s="36" t="s">
        <v>28</v>
      </c>
      <c r="L30" s="30">
        <f t="shared" si="72"/>
        <v>64</v>
      </c>
      <c r="M30" s="30">
        <f t="shared" si="73"/>
        <v>64</v>
      </c>
      <c r="N30" s="30">
        <f t="shared" si="73"/>
        <v>96</v>
      </c>
      <c r="O30" s="30">
        <f t="shared" si="73"/>
        <v>96</v>
      </c>
      <c r="P30" s="30">
        <f t="shared" si="73"/>
        <v>160</v>
      </c>
      <c r="Q30" s="30">
        <f t="shared" si="73"/>
        <v>160</v>
      </c>
      <c r="R30" s="30">
        <f t="shared" si="73"/>
        <v>192</v>
      </c>
      <c r="S30" s="30">
        <f t="shared" si="73"/>
        <v>192</v>
      </c>
      <c r="U30" s="36" t="s">
        <v>28</v>
      </c>
      <c r="V30" s="30">
        <f t="shared" si="74"/>
        <v>5.333333333333333</v>
      </c>
      <c r="W30" s="30">
        <f t="shared" si="75"/>
        <v>5.333333333333333</v>
      </c>
      <c r="X30" s="30">
        <f t="shared" si="76"/>
        <v>8</v>
      </c>
      <c r="Y30" s="30">
        <f t="shared" si="77"/>
        <v>8</v>
      </c>
      <c r="Z30" s="30">
        <f t="shared" si="78"/>
        <v>13.333333333333334</v>
      </c>
      <c r="AA30" s="30">
        <f t="shared" si="79"/>
        <v>13.333333333333334</v>
      </c>
      <c r="AB30" s="30">
        <f t="shared" si="80"/>
        <v>16</v>
      </c>
      <c r="AC30" s="30">
        <f t="shared" si="81"/>
        <v>16</v>
      </c>
    </row>
    <row r="31" spans="1:29" s="33" customFormat="1" x14ac:dyDescent="0.3">
      <c r="A31" s="36" t="s">
        <v>29</v>
      </c>
      <c r="B31" s="40">
        <v>2</v>
      </c>
      <c r="C31" s="40">
        <v>2</v>
      </c>
      <c r="D31" s="40">
        <v>3</v>
      </c>
      <c r="E31" s="40">
        <v>3</v>
      </c>
      <c r="F31" s="40">
        <f t="shared" ref="F31" si="82">$E31+B31</f>
        <v>5</v>
      </c>
      <c r="G31" s="40">
        <f t="shared" ref="G31" si="83">$E31+C31</f>
        <v>5</v>
      </c>
      <c r="H31" s="40">
        <f t="shared" ref="H31" si="84">$E31+D31</f>
        <v>6</v>
      </c>
      <c r="I31" s="40">
        <f t="shared" ref="I31" si="85">$E31+E31</f>
        <v>6</v>
      </c>
      <c r="K31" s="36" t="s">
        <v>29</v>
      </c>
      <c r="L31" s="30">
        <f t="shared" ref="L31:L32" si="86">B31*32</f>
        <v>64</v>
      </c>
      <c r="M31" s="30">
        <f t="shared" ref="M31:M32" si="87">C31*32</f>
        <v>64</v>
      </c>
      <c r="N31" s="30">
        <f t="shared" ref="N31:N32" si="88">D31*32</f>
        <v>96</v>
      </c>
      <c r="O31" s="30">
        <f t="shared" ref="O31:O32" si="89">E31*32</f>
        <v>96</v>
      </c>
      <c r="P31" s="30">
        <f t="shared" ref="P31:P32" si="90">F31*32</f>
        <v>160</v>
      </c>
      <c r="Q31" s="30">
        <f t="shared" ref="Q31:Q32" si="91">G31*32</f>
        <v>160</v>
      </c>
      <c r="R31" s="30">
        <f t="shared" ref="R31:R32" si="92">H31*32</f>
        <v>192</v>
      </c>
      <c r="S31" s="30">
        <f t="shared" ref="S31:S32" si="93">I31*32</f>
        <v>192</v>
      </c>
      <c r="U31" s="36" t="s">
        <v>29</v>
      </c>
      <c r="V31" s="30">
        <f t="shared" si="74"/>
        <v>5.333333333333333</v>
      </c>
      <c r="W31" s="30">
        <f t="shared" si="75"/>
        <v>5.333333333333333</v>
      </c>
      <c r="X31" s="30">
        <f t="shared" si="76"/>
        <v>8</v>
      </c>
      <c r="Y31" s="30">
        <f t="shared" si="77"/>
        <v>8</v>
      </c>
      <c r="Z31" s="30">
        <f t="shared" si="78"/>
        <v>13.333333333333334</v>
      </c>
      <c r="AA31" s="30">
        <f t="shared" si="79"/>
        <v>13.333333333333334</v>
      </c>
      <c r="AB31" s="30">
        <f t="shared" si="80"/>
        <v>16</v>
      </c>
      <c r="AC31" s="30">
        <f t="shared" si="81"/>
        <v>16</v>
      </c>
    </row>
    <row r="32" spans="1:29" s="33" customFormat="1" x14ac:dyDescent="0.3">
      <c r="A32" s="36" t="s">
        <v>101</v>
      </c>
      <c r="B32" s="40">
        <v>2</v>
      </c>
      <c r="C32" s="40">
        <v>2</v>
      </c>
      <c r="D32" s="40">
        <v>3</v>
      </c>
      <c r="E32" s="40">
        <v>3</v>
      </c>
      <c r="F32" s="40">
        <f t="shared" ref="F32" si="94">$E32+B32</f>
        <v>5</v>
      </c>
      <c r="G32" s="40">
        <f t="shared" ref="G32" si="95">$E32+C32</f>
        <v>5</v>
      </c>
      <c r="H32" s="40">
        <f t="shared" ref="H32" si="96">$E32+D32</f>
        <v>6</v>
      </c>
      <c r="I32" s="40">
        <f t="shared" ref="I32" si="97">$E32+E32</f>
        <v>6</v>
      </c>
      <c r="K32" s="36" t="s">
        <v>101</v>
      </c>
      <c r="L32" s="30">
        <f t="shared" si="86"/>
        <v>64</v>
      </c>
      <c r="M32" s="30">
        <f t="shared" si="87"/>
        <v>64</v>
      </c>
      <c r="N32" s="30">
        <f t="shared" si="88"/>
        <v>96</v>
      </c>
      <c r="O32" s="30">
        <f t="shared" si="89"/>
        <v>96</v>
      </c>
      <c r="P32" s="30">
        <f t="shared" si="90"/>
        <v>160</v>
      </c>
      <c r="Q32" s="30">
        <f t="shared" si="91"/>
        <v>160</v>
      </c>
      <c r="R32" s="30">
        <f t="shared" si="92"/>
        <v>192</v>
      </c>
      <c r="S32" s="30">
        <f t="shared" si="93"/>
        <v>192</v>
      </c>
      <c r="U32" s="36" t="s">
        <v>101</v>
      </c>
      <c r="V32" s="30">
        <f t="shared" si="74"/>
        <v>5.333333333333333</v>
      </c>
      <c r="W32" s="30">
        <f t="shared" si="75"/>
        <v>5.333333333333333</v>
      </c>
      <c r="X32" s="30">
        <f t="shared" si="76"/>
        <v>8</v>
      </c>
      <c r="Y32" s="30">
        <f t="shared" si="77"/>
        <v>8</v>
      </c>
      <c r="Z32" s="30">
        <f t="shared" si="78"/>
        <v>13.333333333333334</v>
      </c>
      <c r="AA32" s="30">
        <f t="shared" si="79"/>
        <v>13.333333333333334</v>
      </c>
      <c r="AB32" s="30">
        <f t="shared" si="80"/>
        <v>16</v>
      </c>
      <c r="AC32" s="30">
        <f t="shared" si="81"/>
        <v>16</v>
      </c>
    </row>
    <row r="33" spans="1:29" s="33" customFormat="1" x14ac:dyDescent="0.3">
      <c r="E33" s="36"/>
      <c r="L33" s="34"/>
      <c r="M33" s="34"/>
      <c r="N33" s="34"/>
      <c r="O33" s="9"/>
      <c r="P33" s="34"/>
      <c r="Q33" s="34"/>
      <c r="R33" s="34"/>
      <c r="S33" s="34"/>
      <c r="U33" s="36"/>
      <c r="V33" s="34"/>
      <c r="W33" s="34"/>
      <c r="X33" s="34"/>
      <c r="Y33" s="9"/>
      <c r="Z33" s="9"/>
      <c r="AA33" s="34"/>
      <c r="AB33" s="34"/>
      <c r="AC33" s="34"/>
    </row>
    <row r="34" spans="1:29" x14ac:dyDescent="0.3">
      <c r="A34" s="36" t="s">
        <v>30</v>
      </c>
      <c r="E34" s="35"/>
      <c r="H34" s="8"/>
      <c r="O34" s="39"/>
      <c r="U34" s="35"/>
      <c r="Y34" s="39"/>
      <c r="Z34" s="9"/>
    </row>
    <row r="35" spans="1:29" x14ac:dyDescent="0.3">
      <c r="A35" s="35" t="s">
        <v>31</v>
      </c>
      <c r="O35" s="39"/>
      <c r="R35" s="4"/>
      <c r="U35" s="35"/>
      <c r="AB35" s="4"/>
    </row>
    <row r="36" spans="1:29" x14ac:dyDescent="0.3">
      <c r="A36" s="35" t="s">
        <v>32</v>
      </c>
      <c r="R36" s="4"/>
      <c r="U36" s="35"/>
      <c r="AB36" s="4"/>
    </row>
    <row r="37" spans="1:29" x14ac:dyDescent="0.3">
      <c r="A37" s="35" t="s">
        <v>33</v>
      </c>
      <c r="R37" s="4"/>
      <c r="U37" s="35"/>
      <c r="AB37" s="4"/>
    </row>
    <row r="38" spans="1:29" x14ac:dyDescent="0.3">
      <c r="A38" s="35" t="s">
        <v>34</v>
      </c>
    </row>
  </sheetData>
  <mergeCells count="3">
    <mergeCell ref="A1:I1"/>
    <mergeCell ref="K1:S1"/>
    <mergeCell ref="U1:AC1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2E82-275F-45C6-921F-C371BC1531BB}">
  <dimension ref="A1:L50"/>
  <sheetViews>
    <sheetView tabSelected="1" zoomScale="70" zoomScaleNormal="70" workbookViewId="0">
      <selection activeCell="L24" sqref="L24"/>
    </sheetView>
  </sheetViews>
  <sheetFormatPr defaultRowHeight="14.4" x14ac:dyDescent="0.3"/>
  <cols>
    <col min="1" max="1" width="18.88671875" customWidth="1"/>
    <col min="2" max="2" width="16.6640625" customWidth="1"/>
    <col min="3" max="3" width="16.33203125" customWidth="1"/>
    <col min="4" max="4" width="16.109375" customWidth="1"/>
    <col min="5" max="5" width="14.44140625" customWidth="1"/>
    <col min="7" max="7" width="20.5546875" customWidth="1"/>
    <col min="9" max="9" width="24.44140625" customWidth="1"/>
    <col min="10" max="10" width="17.6640625" customWidth="1"/>
    <col min="11" max="11" width="18" style="45" customWidth="1"/>
    <col min="12" max="12" width="19.88671875" customWidth="1"/>
  </cols>
  <sheetData>
    <row r="1" spans="1:12" x14ac:dyDescent="0.3">
      <c r="A1" s="77" t="s">
        <v>55</v>
      </c>
      <c r="B1" s="77"/>
      <c r="C1" s="77"/>
      <c r="D1" s="77"/>
    </row>
    <row r="2" spans="1:12" x14ac:dyDescent="0.3">
      <c r="A2" s="2" t="s">
        <v>38</v>
      </c>
      <c r="B2" s="2" t="s">
        <v>39</v>
      </c>
      <c r="C2" s="2" t="s">
        <v>40</v>
      </c>
      <c r="D2" s="18" t="s">
        <v>41</v>
      </c>
    </row>
    <row r="3" spans="1:12" ht="23.4" x14ac:dyDescent="0.45">
      <c r="A3" s="69">
        <v>60</v>
      </c>
      <c r="B3" s="69">
        <v>1</v>
      </c>
      <c r="C3" s="69">
        <v>5</v>
      </c>
      <c r="D3" s="68">
        <f>A3*B3*C3</f>
        <v>300</v>
      </c>
      <c r="E3" s="52" t="s">
        <v>127</v>
      </c>
      <c r="F3" s="71" t="s">
        <v>128</v>
      </c>
      <c r="G3" s="54"/>
      <c r="H3" s="54"/>
      <c r="I3" s="54"/>
      <c r="J3" s="54"/>
      <c r="K3" s="55"/>
    </row>
    <row r="5" spans="1:12" x14ac:dyDescent="0.3">
      <c r="A5" s="18" t="s">
        <v>102</v>
      </c>
      <c r="B5" s="18" t="s">
        <v>103</v>
      </c>
      <c r="C5" s="18" t="s">
        <v>104</v>
      </c>
    </row>
    <row r="6" spans="1:12" ht="23.4" x14ac:dyDescent="0.45">
      <c r="A6" s="70">
        <v>0.2</v>
      </c>
      <c r="B6" s="70">
        <v>0.2</v>
      </c>
      <c r="C6" s="70">
        <v>0.6</v>
      </c>
      <c r="E6" s="52" t="s">
        <v>127</v>
      </c>
      <c r="F6" s="71" t="s">
        <v>129</v>
      </c>
      <c r="G6" s="54"/>
      <c r="H6" s="54"/>
      <c r="I6" s="54"/>
      <c r="J6" s="54"/>
      <c r="K6" s="55"/>
      <c r="L6" s="55"/>
    </row>
    <row r="7" spans="1:12" x14ac:dyDescent="0.3">
      <c r="A7" s="74">
        <f>A6*$D$3</f>
        <v>60</v>
      </c>
      <c r="B7" s="73">
        <f>B6*$D$3</f>
        <v>60</v>
      </c>
      <c r="C7" s="73">
        <f>C6*$D$3</f>
        <v>180</v>
      </c>
      <c r="D7" s="2" t="s">
        <v>106</v>
      </c>
    </row>
    <row r="8" spans="1:12" ht="23.4" x14ac:dyDescent="0.45">
      <c r="A8" s="72">
        <f>E23</f>
        <v>60</v>
      </c>
      <c r="B8" s="72">
        <f>E11+E12+E13+E14</f>
        <v>60.934326337169942</v>
      </c>
      <c r="C8" s="72">
        <f>SUM(E15:E22)</f>
        <v>203.1144211238998</v>
      </c>
      <c r="D8" s="2" t="s">
        <v>105</v>
      </c>
      <c r="E8" s="52" t="s">
        <v>127</v>
      </c>
      <c r="F8" s="71" t="s">
        <v>130</v>
      </c>
      <c r="G8" s="54"/>
      <c r="H8" s="54"/>
      <c r="I8" s="54"/>
      <c r="J8" s="54"/>
      <c r="K8" s="55"/>
      <c r="L8" s="55"/>
    </row>
    <row r="9" spans="1:12" x14ac:dyDescent="0.3">
      <c r="H9" s="78" t="s">
        <v>124</v>
      </c>
      <c r="I9" s="79"/>
      <c r="J9" s="79"/>
      <c r="K9" s="79"/>
      <c r="L9" s="79"/>
    </row>
    <row r="10" spans="1:12" ht="28.8" x14ac:dyDescent="0.3">
      <c r="A10" s="2" t="s">
        <v>51</v>
      </c>
      <c r="B10" s="2" t="s">
        <v>45</v>
      </c>
      <c r="C10" s="2" t="s">
        <v>47</v>
      </c>
      <c r="D10" s="16" t="s">
        <v>52</v>
      </c>
      <c r="E10" s="2" t="s">
        <v>46</v>
      </c>
      <c r="G10" s="57"/>
      <c r="H10" s="58" t="s">
        <v>3</v>
      </c>
      <c r="I10" s="58" t="s">
        <v>4</v>
      </c>
      <c r="J10" s="58" t="s">
        <v>5</v>
      </c>
      <c r="K10" s="58" t="s">
        <v>125</v>
      </c>
      <c r="L10" s="58" t="s">
        <v>126</v>
      </c>
    </row>
    <row r="11" spans="1:12" ht="21" x14ac:dyDescent="0.4">
      <c r="A11" s="22" t="s">
        <v>35</v>
      </c>
      <c r="B11" s="20">
        <v>4</v>
      </c>
      <c r="C11" s="11">
        <f t="shared" ref="C11:C22" si="0">(B11*750)/29.54</f>
        <v>101.5572105619499</v>
      </c>
      <c r="D11" s="17">
        <v>5</v>
      </c>
      <c r="E11" s="10">
        <f t="shared" ref="E11:E23" si="1">C11/D11</f>
        <v>20.31144211238998</v>
      </c>
      <c r="G11" s="59" t="s">
        <v>35</v>
      </c>
      <c r="H11" s="60">
        <v>4</v>
      </c>
      <c r="I11" s="61">
        <v>6</v>
      </c>
      <c r="J11" s="62">
        <v>10</v>
      </c>
      <c r="K11" s="63">
        <v>12</v>
      </c>
      <c r="L11" s="62">
        <v>16</v>
      </c>
    </row>
    <row r="12" spans="1:12" ht="21" x14ac:dyDescent="0.4">
      <c r="A12" s="23" t="s">
        <v>36</v>
      </c>
      <c r="B12" s="20">
        <v>4</v>
      </c>
      <c r="C12" s="11">
        <f t="shared" si="0"/>
        <v>101.5572105619499</v>
      </c>
      <c r="D12" s="17">
        <v>5</v>
      </c>
      <c r="E12" s="10">
        <f t="shared" si="1"/>
        <v>20.31144211238998</v>
      </c>
      <c r="G12" s="64" t="s">
        <v>36</v>
      </c>
      <c r="H12" s="65">
        <v>4</v>
      </c>
      <c r="I12" s="65">
        <v>6</v>
      </c>
      <c r="J12" s="62">
        <v>10</v>
      </c>
      <c r="K12" s="66">
        <v>12</v>
      </c>
      <c r="L12" s="62">
        <v>10</v>
      </c>
    </row>
    <row r="13" spans="1:12" ht="21" x14ac:dyDescent="0.4">
      <c r="A13" s="19" t="s">
        <v>9</v>
      </c>
      <c r="B13" s="21">
        <v>2</v>
      </c>
      <c r="C13" s="11">
        <f t="shared" si="0"/>
        <v>50.778605280974951</v>
      </c>
      <c r="D13" s="17">
        <v>5</v>
      </c>
      <c r="E13" s="10">
        <f t="shared" si="1"/>
        <v>10.15572105619499</v>
      </c>
      <c r="G13" s="64" t="s">
        <v>9</v>
      </c>
      <c r="H13" s="65">
        <v>2</v>
      </c>
      <c r="I13" s="65">
        <v>4</v>
      </c>
      <c r="J13" s="62">
        <v>6</v>
      </c>
      <c r="K13" s="66">
        <v>6</v>
      </c>
      <c r="L13" s="62">
        <v>4</v>
      </c>
    </row>
    <row r="14" spans="1:12" ht="21" x14ac:dyDescent="0.4">
      <c r="A14" s="19" t="s">
        <v>10</v>
      </c>
      <c r="B14" s="21">
        <v>2</v>
      </c>
      <c r="C14" s="11">
        <f t="shared" si="0"/>
        <v>50.778605280974951</v>
      </c>
      <c r="D14" s="17">
        <v>5</v>
      </c>
      <c r="E14" s="53">
        <f t="shared" si="1"/>
        <v>10.15572105619499</v>
      </c>
      <c r="G14" s="64" t="s">
        <v>10</v>
      </c>
      <c r="H14" s="65">
        <v>2</v>
      </c>
      <c r="I14" s="65">
        <v>4</v>
      </c>
      <c r="J14" s="62">
        <v>6</v>
      </c>
      <c r="K14" s="66">
        <v>6</v>
      </c>
      <c r="L14" s="62">
        <v>12</v>
      </c>
    </row>
    <row r="15" spans="1:12" ht="21" x14ac:dyDescent="0.4">
      <c r="A15" s="19" t="s">
        <v>11</v>
      </c>
      <c r="B15" s="21">
        <v>1</v>
      </c>
      <c r="C15" s="11">
        <f t="shared" si="0"/>
        <v>25.389302640487475</v>
      </c>
      <c r="D15" s="17">
        <v>1</v>
      </c>
      <c r="E15" s="10">
        <f>C15/D15</f>
        <v>25.389302640487475</v>
      </c>
      <c r="G15" s="64" t="s">
        <v>11</v>
      </c>
      <c r="H15" s="65">
        <v>1</v>
      </c>
      <c r="I15" s="65">
        <v>2</v>
      </c>
      <c r="J15" s="66">
        <v>2</v>
      </c>
      <c r="K15" s="66">
        <v>3</v>
      </c>
      <c r="L15" s="62">
        <v>4</v>
      </c>
    </row>
    <row r="16" spans="1:12" ht="21" x14ac:dyDescent="0.4">
      <c r="A16" s="19" t="s">
        <v>12</v>
      </c>
      <c r="B16" s="21">
        <v>1</v>
      </c>
      <c r="C16" s="11">
        <f t="shared" si="0"/>
        <v>25.389302640487475</v>
      </c>
      <c r="D16" s="17">
        <v>1</v>
      </c>
      <c r="E16" s="10">
        <f>C16/D16</f>
        <v>25.389302640487475</v>
      </c>
      <c r="G16" s="64" t="s">
        <v>12</v>
      </c>
      <c r="H16" s="65">
        <v>1</v>
      </c>
      <c r="I16" s="65">
        <v>2</v>
      </c>
      <c r="J16" s="66">
        <v>2</v>
      </c>
      <c r="K16" s="66">
        <v>2</v>
      </c>
      <c r="L16" s="62">
        <v>4</v>
      </c>
    </row>
    <row r="17" spans="1:12" ht="21" x14ac:dyDescent="0.4">
      <c r="A17" s="19" t="s">
        <v>13</v>
      </c>
      <c r="B17" s="21">
        <v>1</v>
      </c>
      <c r="C17" s="11">
        <f t="shared" si="0"/>
        <v>25.389302640487475</v>
      </c>
      <c r="D17" s="17">
        <v>1</v>
      </c>
      <c r="E17" s="10">
        <f t="shared" si="1"/>
        <v>25.389302640487475</v>
      </c>
      <c r="G17" s="64" t="s">
        <v>13</v>
      </c>
      <c r="H17" s="65">
        <v>1</v>
      </c>
      <c r="I17" s="65">
        <v>1</v>
      </c>
      <c r="J17" s="66">
        <v>2</v>
      </c>
      <c r="K17" s="66">
        <v>2</v>
      </c>
      <c r="L17" s="62">
        <v>2</v>
      </c>
    </row>
    <row r="18" spans="1:12" ht="21" x14ac:dyDescent="0.4">
      <c r="A18" s="19" t="s">
        <v>77</v>
      </c>
      <c r="B18" s="21">
        <v>1</v>
      </c>
      <c r="C18" s="11">
        <f t="shared" si="0"/>
        <v>25.389302640487475</v>
      </c>
      <c r="D18" s="17">
        <v>1</v>
      </c>
      <c r="E18" s="10">
        <f t="shared" si="1"/>
        <v>25.389302640487475</v>
      </c>
      <c r="G18" s="64" t="s">
        <v>14</v>
      </c>
      <c r="H18" s="65">
        <v>1</v>
      </c>
      <c r="I18" s="65">
        <v>1</v>
      </c>
      <c r="J18" s="66">
        <v>2</v>
      </c>
      <c r="K18" s="66">
        <v>2</v>
      </c>
      <c r="L18" s="62">
        <v>2</v>
      </c>
    </row>
    <row r="19" spans="1:12" ht="21" x14ac:dyDescent="0.4">
      <c r="A19" s="19" t="s">
        <v>15</v>
      </c>
      <c r="B19" s="21">
        <v>1</v>
      </c>
      <c r="C19" s="11">
        <f t="shared" si="0"/>
        <v>25.389302640487475</v>
      </c>
      <c r="D19" s="17">
        <v>1</v>
      </c>
      <c r="E19" s="10">
        <f t="shared" si="1"/>
        <v>25.389302640487475</v>
      </c>
      <c r="G19" s="64" t="s">
        <v>15</v>
      </c>
      <c r="H19" s="65">
        <v>1</v>
      </c>
      <c r="I19" s="65">
        <v>1</v>
      </c>
      <c r="J19" s="66">
        <v>2</v>
      </c>
      <c r="K19" s="66">
        <v>3</v>
      </c>
      <c r="L19" s="62">
        <v>4</v>
      </c>
    </row>
    <row r="20" spans="1:12" ht="21" x14ac:dyDescent="0.4">
      <c r="A20" s="19" t="s">
        <v>16</v>
      </c>
      <c r="B20" s="21">
        <v>1</v>
      </c>
      <c r="C20" s="11">
        <f t="shared" si="0"/>
        <v>25.389302640487475</v>
      </c>
      <c r="D20" s="17">
        <v>1</v>
      </c>
      <c r="E20" s="10">
        <f t="shared" si="1"/>
        <v>25.389302640487475</v>
      </c>
      <c r="G20" s="64" t="s">
        <v>16</v>
      </c>
      <c r="H20" s="65">
        <v>1</v>
      </c>
      <c r="I20" s="65">
        <v>1</v>
      </c>
      <c r="J20" s="66">
        <v>2</v>
      </c>
      <c r="K20" s="66">
        <v>2</v>
      </c>
      <c r="L20" s="62">
        <v>2</v>
      </c>
    </row>
    <row r="21" spans="1:12" ht="21" x14ac:dyDescent="0.4">
      <c r="A21" s="19" t="s">
        <v>17</v>
      </c>
      <c r="B21" s="21">
        <v>1</v>
      </c>
      <c r="C21" s="11">
        <f t="shared" si="0"/>
        <v>25.389302640487475</v>
      </c>
      <c r="D21" s="17">
        <v>1</v>
      </c>
      <c r="E21" s="10">
        <f t="shared" si="1"/>
        <v>25.389302640487475</v>
      </c>
      <c r="G21" s="64" t="s">
        <v>17</v>
      </c>
      <c r="H21" s="65">
        <v>1</v>
      </c>
      <c r="I21" s="65">
        <v>1</v>
      </c>
      <c r="J21" s="66">
        <v>2</v>
      </c>
      <c r="K21" s="66">
        <v>3</v>
      </c>
      <c r="L21" s="62">
        <v>4</v>
      </c>
    </row>
    <row r="22" spans="1:12" ht="21" x14ac:dyDescent="0.4">
      <c r="A22" s="19" t="s">
        <v>18</v>
      </c>
      <c r="B22" s="21">
        <v>1</v>
      </c>
      <c r="C22" s="11">
        <f t="shared" si="0"/>
        <v>25.389302640487475</v>
      </c>
      <c r="D22" s="17">
        <v>1</v>
      </c>
      <c r="E22" s="10">
        <f t="shared" si="1"/>
        <v>25.389302640487475</v>
      </c>
      <c r="G22" s="64" t="s">
        <v>18</v>
      </c>
      <c r="H22" s="65">
        <v>1</v>
      </c>
      <c r="I22" s="65">
        <v>1</v>
      </c>
      <c r="J22" s="66">
        <v>2</v>
      </c>
      <c r="K22" s="66">
        <v>2</v>
      </c>
      <c r="L22" s="62">
        <v>2</v>
      </c>
    </row>
    <row r="23" spans="1:12" ht="21" x14ac:dyDescent="0.4">
      <c r="A23" s="19" t="s">
        <v>19</v>
      </c>
      <c r="B23" s="21">
        <v>60</v>
      </c>
      <c r="C23" s="11">
        <f>B23*12</f>
        <v>720</v>
      </c>
      <c r="D23" s="17">
        <v>12</v>
      </c>
      <c r="E23" s="10">
        <f t="shared" si="1"/>
        <v>60</v>
      </c>
      <c r="G23" s="64" t="s">
        <v>19</v>
      </c>
      <c r="H23" s="65">
        <v>48</v>
      </c>
      <c r="I23" s="65">
        <v>72</v>
      </c>
      <c r="J23" s="62">
        <v>96</v>
      </c>
      <c r="K23" s="66">
        <v>120</v>
      </c>
      <c r="L23" s="62">
        <v>132</v>
      </c>
    </row>
    <row r="25" spans="1:12" x14ac:dyDescent="0.3">
      <c r="C25" s="24" t="s">
        <v>41</v>
      </c>
      <c r="K25" s="40"/>
    </row>
    <row r="26" spans="1:12" ht="23.4" x14ac:dyDescent="0.45">
      <c r="C26" s="15">
        <f>E11+E12+E13+E14+E15+E16+E17+E18+E19+E20+E21+E22+E23</f>
        <v>324.04874746106975</v>
      </c>
      <c r="D26" s="52" t="s">
        <v>127</v>
      </c>
      <c r="E26" s="56" t="s">
        <v>131</v>
      </c>
      <c r="F26" s="54"/>
      <c r="G26" s="54"/>
      <c r="H26" s="54"/>
      <c r="I26" s="54"/>
      <c r="J26" s="55"/>
      <c r="K26" s="40"/>
    </row>
    <row r="27" spans="1:12" x14ac:dyDescent="0.3">
      <c r="K27" s="40"/>
    </row>
    <row r="28" spans="1:12" x14ac:dyDescent="0.3">
      <c r="A28" s="2" t="s">
        <v>60</v>
      </c>
      <c r="B28" s="2" t="s">
        <v>50</v>
      </c>
      <c r="C28" s="2" t="s">
        <v>47</v>
      </c>
      <c r="D28" s="2" t="s">
        <v>49</v>
      </c>
      <c r="G28" s="59" t="s">
        <v>53</v>
      </c>
      <c r="H28" s="57"/>
      <c r="I28" s="61"/>
      <c r="J28" s="57"/>
      <c r="K28" s="67"/>
      <c r="L28" s="57"/>
    </row>
    <row r="29" spans="1:12" ht="21" x14ac:dyDescent="0.4">
      <c r="A29" t="s">
        <v>20</v>
      </c>
      <c r="B29" s="21">
        <v>4</v>
      </c>
      <c r="C29" s="11">
        <f>(B29*2)/0.0296</f>
        <v>270.27027027027026</v>
      </c>
      <c r="D29" s="11">
        <f t="shared" ref="D29:D34" si="2">C29/12</f>
        <v>22.522522522522522</v>
      </c>
      <c r="G29" s="59" t="s">
        <v>20</v>
      </c>
      <c r="H29" s="61">
        <v>4</v>
      </c>
      <c r="I29" s="61">
        <v>6</v>
      </c>
      <c r="J29" s="57">
        <v>8</v>
      </c>
      <c r="K29" s="61">
        <v>8</v>
      </c>
      <c r="L29" s="57">
        <v>10</v>
      </c>
    </row>
    <row r="30" spans="1:12" ht="21" x14ac:dyDescent="0.4">
      <c r="A30" t="s">
        <v>21</v>
      </c>
      <c r="B30" s="21">
        <v>2</v>
      </c>
      <c r="C30" s="11">
        <f t="shared" ref="C30:C34" si="3">(B30*2)/0.0296</f>
        <v>135.13513513513513</v>
      </c>
      <c r="D30" s="11">
        <f t="shared" si="2"/>
        <v>11.261261261261261</v>
      </c>
      <c r="E30" s="13"/>
      <c r="G30" s="59" t="s">
        <v>21</v>
      </c>
      <c r="H30" s="61">
        <v>2</v>
      </c>
      <c r="I30" s="61">
        <v>3</v>
      </c>
      <c r="J30" s="57">
        <v>5</v>
      </c>
      <c r="K30" s="61">
        <v>5</v>
      </c>
      <c r="L30" s="57">
        <v>6</v>
      </c>
    </row>
    <row r="31" spans="1:12" ht="21" x14ac:dyDescent="0.4">
      <c r="A31" t="s">
        <v>22</v>
      </c>
      <c r="B31" s="21">
        <v>4</v>
      </c>
      <c r="C31" s="11">
        <f t="shared" si="3"/>
        <v>270.27027027027026</v>
      </c>
      <c r="D31" s="11">
        <f t="shared" si="2"/>
        <v>22.522522522522522</v>
      </c>
      <c r="E31" s="25"/>
      <c r="G31" s="59" t="s">
        <v>22</v>
      </c>
      <c r="H31" s="61">
        <v>4</v>
      </c>
      <c r="I31" s="61">
        <v>6</v>
      </c>
      <c r="J31" s="57">
        <v>8</v>
      </c>
      <c r="K31" s="61">
        <v>7</v>
      </c>
      <c r="L31" s="57">
        <v>8</v>
      </c>
    </row>
    <row r="32" spans="1:12" ht="21" x14ac:dyDescent="0.4">
      <c r="A32" t="s">
        <v>23</v>
      </c>
      <c r="B32" s="21">
        <v>2</v>
      </c>
      <c r="C32" s="11">
        <f t="shared" si="3"/>
        <v>135.13513513513513</v>
      </c>
      <c r="D32" s="11">
        <f t="shared" si="2"/>
        <v>11.261261261261261</v>
      </c>
      <c r="G32" s="59" t="s">
        <v>23</v>
      </c>
      <c r="H32" s="61">
        <v>2</v>
      </c>
      <c r="I32" s="61">
        <v>3</v>
      </c>
      <c r="J32" s="57">
        <v>6</v>
      </c>
      <c r="K32" s="61">
        <v>7</v>
      </c>
      <c r="L32" s="57">
        <v>8</v>
      </c>
    </row>
    <row r="33" spans="1:12" ht="21" x14ac:dyDescent="0.4">
      <c r="A33" t="s">
        <v>24</v>
      </c>
      <c r="B33" s="21">
        <v>6</v>
      </c>
      <c r="C33" s="11">
        <f t="shared" si="3"/>
        <v>405.40540540540536</v>
      </c>
      <c r="D33" s="11">
        <f t="shared" si="2"/>
        <v>33.783783783783782</v>
      </c>
      <c r="G33" s="59" t="s">
        <v>24</v>
      </c>
      <c r="H33" s="61">
        <v>4</v>
      </c>
      <c r="I33" s="61">
        <v>6</v>
      </c>
      <c r="J33" s="57">
        <v>6</v>
      </c>
      <c r="K33" s="61">
        <v>7</v>
      </c>
      <c r="L33" s="57">
        <v>8</v>
      </c>
    </row>
    <row r="34" spans="1:12" ht="21" x14ac:dyDescent="0.4">
      <c r="A34" t="s">
        <v>25</v>
      </c>
      <c r="B34" s="21">
        <v>6</v>
      </c>
      <c r="C34" s="11">
        <f t="shared" si="3"/>
        <v>405.40540540540536</v>
      </c>
      <c r="D34" s="11">
        <f t="shared" si="2"/>
        <v>33.783783783783782</v>
      </c>
      <c r="G34" s="59" t="s">
        <v>25</v>
      </c>
      <c r="H34" s="61">
        <v>4</v>
      </c>
      <c r="I34" s="61">
        <v>6</v>
      </c>
      <c r="J34" s="57">
        <v>5</v>
      </c>
      <c r="K34" s="61">
        <v>5</v>
      </c>
      <c r="L34" s="57">
        <v>6</v>
      </c>
    </row>
    <row r="35" spans="1:12" x14ac:dyDescent="0.3">
      <c r="K35" s="40"/>
    </row>
    <row r="36" spans="1:12" x14ac:dyDescent="0.3">
      <c r="K36" s="40"/>
    </row>
    <row r="37" spans="1:12" x14ac:dyDescent="0.3">
      <c r="G37" s="36"/>
      <c r="H37" s="40"/>
      <c r="I37" s="40"/>
      <c r="K37" s="40"/>
    </row>
    <row r="38" spans="1:12" x14ac:dyDescent="0.3">
      <c r="A38" s="2" t="s">
        <v>56</v>
      </c>
      <c r="B38" s="2" t="s">
        <v>57</v>
      </c>
      <c r="C38" s="2" t="s">
        <v>47</v>
      </c>
      <c r="D38" s="2" t="s">
        <v>49</v>
      </c>
      <c r="G38" s="59" t="s">
        <v>54</v>
      </c>
      <c r="H38" s="61"/>
      <c r="I38" s="61"/>
      <c r="J38" s="57"/>
      <c r="K38" s="61"/>
      <c r="L38" s="57"/>
    </row>
    <row r="39" spans="1:12" ht="21" x14ac:dyDescent="0.4">
      <c r="A39" t="s">
        <v>27</v>
      </c>
      <c r="B39" s="21">
        <v>0</v>
      </c>
      <c r="C39" s="11">
        <f t="shared" ref="C39:C42" si="4">(B39*2)/0.0296</f>
        <v>0</v>
      </c>
      <c r="D39" s="11">
        <f>C39/12</f>
        <v>0</v>
      </c>
      <c r="G39" s="59" t="s">
        <v>27</v>
      </c>
      <c r="H39" s="61">
        <v>3</v>
      </c>
      <c r="I39" s="61">
        <v>3</v>
      </c>
      <c r="J39" s="57">
        <v>5</v>
      </c>
      <c r="K39" s="61">
        <v>5</v>
      </c>
      <c r="L39" s="57">
        <v>6</v>
      </c>
    </row>
    <row r="40" spans="1:12" ht="21" x14ac:dyDescent="0.4">
      <c r="A40" t="s">
        <v>28</v>
      </c>
      <c r="B40" s="21">
        <v>8</v>
      </c>
      <c r="C40" s="11">
        <f t="shared" si="4"/>
        <v>540.54054054054052</v>
      </c>
      <c r="D40" s="11">
        <f t="shared" ref="D40:D42" si="5">C40/12</f>
        <v>45.045045045045043</v>
      </c>
      <c r="G40" s="59" t="s">
        <v>28</v>
      </c>
      <c r="H40" s="61">
        <v>3</v>
      </c>
      <c r="I40" s="61">
        <v>3</v>
      </c>
      <c r="J40" s="57">
        <v>5</v>
      </c>
      <c r="K40" s="61">
        <v>5</v>
      </c>
      <c r="L40" s="57">
        <v>6</v>
      </c>
    </row>
    <row r="41" spans="1:12" ht="21" x14ac:dyDescent="0.4">
      <c r="A41" t="s">
        <v>91</v>
      </c>
      <c r="B41" s="21">
        <v>6</v>
      </c>
      <c r="C41" s="11">
        <f t="shared" si="4"/>
        <v>405.40540540540536</v>
      </c>
      <c r="D41" s="11">
        <f t="shared" si="5"/>
        <v>33.783783783783782</v>
      </c>
      <c r="G41" s="59" t="s">
        <v>29</v>
      </c>
      <c r="H41" s="61">
        <v>3</v>
      </c>
      <c r="I41" s="61">
        <v>3</v>
      </c>
      <c r="J41" s="57">
        <v>5</v>
      </c>
      <c r="K41" s="61">
        <v>5</v>
      </c>
      <c r="L41" s="57">
        <v>6</v>
      </c>
    </row>
    <row r="42" spans="1:12" ht="21" x14ac:dyDescent="0.4">
      <c r="A42" t="s">
        <v>92</v>
      </c>
      <c r="B42" s="21">
        <v>6</v>
      </c>
      <c r="C42" s="11">
        <f t="shared" si="4"/>
        <v>405.40540540540536</v>
      </c>
      <c r="D42" s="11">
        <f t="shared" si="5"/>
        <v>33.783783783783782</v>
      </c>
      <c r="G42" s="59" t="s">
        <v>101</v>
      </c>
      <c r="H42" s="61">
        <v>3</v>
      </c>
      <c r="I42" s="61">
        <v>3</v>
      </c>
      <c r="J42" s="57">
        <v>5</v>
      </c>
      <c r="K42" s="61">
        <v>5</v>
      </c>
      <c r="L42" s="57">
        <v>6</v>
      </c>
    </row>
    <row r="43" spans="1:12" x14ac:dyDescent="0.3">
      <c r="C43" s="12"/>
      <c r="D43" s="12"/>
      <c r="G43" s="33"/>
      <c r="H43" s="40"/>
      <c r="I43" s="36"/>
    </row>
    <row r="44" spans="1:12" x14ac:dyDescent="0.3">
      <c r="A44" s="2" t="s">
        <v>58</v>
      </c>
      <c r="C44" s="12"/>
      <c r="G44" s="36" t="s">
        <v>30</v>
      </c>
      <c r="I44" s="35"/>
    </row>
    <row r="45" spans="1:12" ht="15.6" x14ac:dyDescent="0.3">
      <c r="A45" s="2" t="s">
        <v>30</v>
      </c>
      <c r="B45" s="26" t="s">
        <v>122</v>
      </c>
      <c r="G45" s="35" t="s">
        <v>31</v>
      </c>
      <c r="I45" s="8"/>
    </row>
    <row r="46" spans="1:12" ht="15.6" x14ac:dyDescent="0.3">
      <c r="A46" s="2" t="s">
        <v>31</v>
      </c>
      <c r="B46" s="26" t="s">
        <v>122</v>
      </c>
      <c r="G46" s="35" t="s">
        <v>32</v>
      </c>
      <c r="I46" s="8"/>
    </row>
    <row r="47" spans="1:12" ht="15.6" x14ac:dyDescent="0.3">
      <c r="A47" s="2" t="s">
        <v>32</v>
      </c>
      <c r="B47" s="26">
        <v>8</v>
      </c>
      <c r="G47" s="35" t="s">
        <v>33</v>
      </c>
      <c r="I47" s="8"/>
    </row>
    <row r="48" spans="1:12" ht="15.6" x14ac:dyDescent="0.3">
      <c r="A48" s="2" t="s">
        <v>33</v>
      </c>
      <c r="B48" s="26">
        <v>12</v>
      </c>
      <c r="G48" s="35" t="s">
        <v>34</v>
      </c>
      <c r="I48" s="8"/>
    </row>
    <row r="49" spans="1:2" ht="15.6" x14ac:dyDescent="0.3">
      <c r="A49" s="2" t="s">
        <v>34</v>
      </c>
      <c r="B49" s="26">
        <v>6</v>
      </c>
    </row>
    <row r="50" spans="1:2" ht="15.6" x14ac:dyDescent="0.3">
      <c r="A50" s="2" t="s">
        <v>59</v>
      </c>
      <c r="B50" s="26" t="s">
        <v>121</v>
      </c>
    </row>
  </sheetData>
  <mergeCells count="2">
    <mergeCell ref="A1:D1"/>
    <mergeCell ref="H9:L9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opLeftCell="A35" zoomScale="85" zoomScaleNormal="85" workbookViewId="0">
      <selection activeCell="B52" sqref="B52"/>
    </sheetView>
  </sheetViews>
  <sheetFormatPr defaultRowHeight="14.4" x14ac:dyDescent="0.3"/>
  <cols>
    <col min="1" max="1" width="18.88671875" customWidth="1"/>
    <col min="2" max="2" width="16.6640625" customWidth="1"/>
    <col min="3" max="3" width="16.33203125" customWidth="1"/>
    <col min="4" max="4" width="16.109375" customWidth="1"/>
    <col min="5" max="5" width="14.44140625" customWidth="1"/>
    <col min="7" max="7" width="20.5546875" customWidth="1"/>
    <col min="9" max="9" width="24.44140625" customWidth="1"/>
    <col min="10" max="10" width="17.6640625" customWidth="1"/>
    <col min="11" max="11" width="18" style="45" customWidth="1"/>
    <col min="12" max="12" width="19.88671875" customWidth="1"/>
  </cols>
  <sheetData>
    <row r="1" spans="1:12" x14ac:dyDescent="0.3">
      <c r="A1" s="77" t="s">
        <v>55</v>
      </c>
      <c r="B1" s="77"/>
      <c r="C1" s="77"/>
      <c r="D1" s="77"/>
    </row>
    <row r="2" spans="1:12" x14ac:dyDescent="0.3">
      <c r="A2" s="2" t="s">
        <v>38</v>
      </c>
      <c r="B2" s="2" t="s">
        <v>39</v>
      </c>
      <c r="C2" s="2" t="s">
        <v>40</v>
      </c>
      <c r="D2" s="18" t="s">
        <v>41</v>
      </c>
    </row>
    <row r="3" spans="1:12" x14ac:dyDescent="0.3">
      <c r="A3" s="48">
        <v>150</v>
      </c>
      <c r="B3" s="48">
        <v>1</v>
      </c>
      <c r="C3" s="48">
        <v>6</v>
      </c>
      <c r="D3" s="47">
        <f>A3*B3*C3</f>
        <v>900</v>
      </c>
    </row>
    <row r="5" spans="1:12" x14ac:dyDescent="0.3">
      <c r="A5" s="18" t="s">
        <v>102</v>
      </c>
      <c r="B5" s="18" t="s">
        <v>103</v>
      </c>
      <c r="C5" s="18" t="s">
        <v>104</v>
      </c>
    </row>
    <row r="6" spans="1:12" x14ac:dyDescent="0.3">
      <c r="A6" s="50">
        <v>0.2</v>
      </c>
      <c r="B6" s="50">
        <v>0.2</v>
      </c>
      <c r="C6" s="50">
        <v>0.6</v>
      </c>
    </row>
    <row r="7" spans="1:12" x14ac:dyDescent="0.3">
      <c r="A7" s="46">
        <f>A6*$D$3</f>
        <v>180</v>
      </c>
      <c r="B7" s="46">
        <f>B6*$D$3</f>
        <v>180</v>
      </c>
      <c r="C7" s="46">
        <f>C6*$D$3</f>
        <v>540</v>
      </c>
      <c r="D7" s="2" t="s">
        <v>106</v>
      </c>
    </row>
    <row r="8" spans="1:12" x14ac:dyDescent="0.3">
      <c r="A8" s="49">
        <f>E23</f>
        <v>84</v>
      </c>
      <c r="B8" s="49">
        <f>E11+E12+E13+E14</f>
        <v>121.86865267433988</v>
      </c>
      <c r="C8" s="49">
        <f>SUM(E15:E22)</f>
        <v>710.90047393364932</v>
      </c>
      <c r="D8" s="2" t="s">
        <v>105</v>
      </c>
    </row>
    <row r="10" spans="1:12" ht="28.8" x14ac:dyDescent="0.3">
      <c r="A10" s="2" t="s">
        <v>51</v>
      </c>
      <c r="B10" s="2" t="s">
        <v>45</v>
      </c>
      <c r="C10" s="2" t="s">
        <v>47</v>
      </c>
      <c r="D10" s="16" t="s">
        <v>52</v>
      </c>
      <c r="E10" s="2" t="s">
        <v>46</v>
      </c>
      <c r="H10" s="6" t="s">
        <v>3</v>
      </c>
      <c r="I10" s="6" t="s">
        <v>4</v>
      </c>
      <c r="J10" s="6" t="s">
        <v>5</v>
      </c>
      <c r="K10" s="6" t="s">
        <v>6</v>
      </c>
      <c r="L10" s="6" t="s">
        <v>8</v>
      </c>
    </row>
    <row r="11" spans="1:12" ht="21" x14ac:dyDescent="0.4">
      <c r="A11" s="22" t="s">
        <v>35</v>
      </c>
      <c r="B11" s="20">
        <v>8</v>
      </c>
      <c r="C11" s="11">
        <f t="shared" ref="C11:C22" si="0">(B11*750)/29.54</f>
        <v>203.1144211238998</v>
      </c>
      <c r="D11" s="17">
        <v>5</v>
      </c>
      <c r="E11" s="10">
        <f t="shared" ref="E11:E23" si="1">C11/D11</f>
        <v>40.622884224779959</v>
      </c>
      <c r="G11" s="36" t="s">
        <v>35</v>
      </c>
      <c r="H11" s="42">
        <v>8</v>
      </c>
      <c r="I11" s="40">
        <v>11</v>
      </c>
      <c r="J11">
        <v>18</v>
      </c>
      <c r="K11" s="40">
        <v>18</v>
      </c>
      <c r="L11">
        <v>22</v>
      </c>
    </row>
    <row r="12" spans="1:12" ht="21" x14ac:dyDescent="0.4">
      <c r="A12" s="23" t="s">
        <v>36</v>
      </c>
      <c r="B12" s="20">
        <v>8</v>
      </c>
      <c r="C12" s="11">
        <f t="shared" si="0"/>
        <v>203.1144211238998</v>
      </c>
      <c r="D12" s="17">
        <v>5</v>
      </c>
      <c r="E12" s="10">
        <f t="shared" si="1"/>
        <v>40.622884224779959</v>
      </c>
      <c r="G12" s="37" t="s">
        <v>36</v>
      </c>
      <c r="H12" s="41">
        <v>5</v>
      </c>
      <c r="I12" s="41">
        <v>5</v>
      </c>
      <c r="J12">
        <v>7</v>
      </c>
      <c r="K12" s="41">
        <v>8</v>
      </c>
      <c r="L12">
        <v>10</v>
      </c>
    </row>
    <row r="13" spans="1:12" ht="21" x14ac:dyDescent="0.4">
      <c r="A13" s="19" t="s">
        <v>9</v>
      </c>
      <c r="B13" s="21">
        <v>4</v>
      </c>
      <c r="C13" s="11">
        <f t="shared" si="0"/>
        <v>101.5572105619499</v>
      </c>
      <c r="D13" s="17">
        <v>5</v>
      </c>
      <c r="E13" s="10">
        <f t="shared" si="1"/>
        <v>20.31144211238998</v>
      </c>
      <c r="G13" s="37" t="s">
        <v>9</v>
      </c>
      <c r="H13" s="41">
        <v>2</v>
      </c>
      <c r="I13" s="41">
        <v>2</v>
      </c>
      <c r="J13">
        <v>3</v>
      </c>
      <c r="K13" s="41">
        <v>4</v>
      </c>
      <c r="L13">
        <v>4</v>
      </c>
    </row>
    <row r="14" spans="1:12" ht="21" x14ac:dyDescent="0.4">
      <c r="A14" s="19" t="s">
        <v>10</v>
      </c>
      <c r="B14" s="21">
        <v>4</v>
      </c>
      <c r="C14" s="11">
        <f t="shared" si="0"/>
        <v>101.5572105619499</v>
      </c>
      <c r="D14" s="17">
        <v>5</v>
      </c>
      <c r="E14" s="10">
        <f t="shared" si="1"/>
        <v>20.31144211238998</v>
      </c>
      <c r="G14" s="37" t="s">
        <v>10</v>
      </c>
      <c r="H14" s="41">
        <v>6</v>
      </c>
      <c r="I14" s="41">
        <v>6</v>
      </c>
      <c r="J14">
        <v>10</v>
      </c>
      <c r="K14" s="41">
        <v>11</v>
      </c>
      <c r="L14">
        <v>12</v>
      </c>
    </row>
    <row r="15" spans="1:12" ht="21" x14ac:dyDescent="0.4">
      <c r="A15" s="19" t="s">
        <v>11</v>
      </c>
      <c r="B15" s="21">
        <v>4</v>
      </c>
      <c r="C15" s="11">
        <f t="shared" si="0"/>
        <v>101.5572105619499</v>
      </c>
      <c r="D15" s="17">
        <v>1</v>
      </c>
      <c r="E15" s="10">
        <f>C15/D15</f>
        <v>101.5572105619499</v>
      </c>
      <c r="G15" s="37" t="s">
        <v>11</v>
      </c>
      <c r="H15" s="41">
        <v>3</v>
      </c>
      <c r="I15" s="41">
        <v>4</v>
      </c>
      <c r="J15">
        <v>7</v>
      </c>
      <c r="K15" s="41">
        <v>7</v>
      </c>
      <c r="L15">
        <v>8</v>
      </c>
    </row>
    <row r="16" spans="1:12" ht="21" x14ac:dyDescent="0.4">
      <c r="A16" s="19" t="s">
        <v>12</v>
      </c>
      <c r="B16" s="21">
        <v>4</v>
      </c>
      <c r="C16" s="11">
        <f t="shared" si="0"/>
        <v>101.5572105619499</v>
      </c>
      <c r="D16" s="17">
        <v>1</v>
      </c>
      <c r="E16" s="10">
        <f>C16/D16</f>
        <v>101.5572105619499</v>
      </c>
      <c r="G16" s="37" t="s">
        <v>12</v>
      </c>
      <c r="H16" s="41">
        <v>2</v>
      </c>
      <c r="I16" s="41">
        <v>2</v>
      </c>
      <c r="J16">
        <v>4</v>
      </c>
      <c r="K16" s="41">
        <v>4</v>
      </c>
      <c r="L16">
        <v>4</v>
      </c>
    </row>
    <row r="17" spans="1:12" ht="21" x14ac:dyDescent="0.4">
      <c r="A17" s="19" t="s">
        <v>13</v>
      </c>
      <c r="B17" s="21">
        <v>3</v>
      </c>
      <c r="C17" s="11">
        <f t="shared" si="0"/>
        <v>76.167907921462429</v>
      </c>
      <c r="D17" s="17">
        <v>1</v>
      </c>
      <c r="E17" s="10">
        <f t="shared" si="1"/>
        <v>76.167907921462429</v>
      </c>
      <c r="G17" s="37" t="s">
        <v>13</v>
      </c>
      <c r="H17" s="41">
        <v>2</v>
      </c>
      <c r="I17" s="41">
        <v>3</v>
      </c>
      <c r="J17">
        <v>4</v>
      </c>
      <c r="K17" s="41">
        <v>5</v>
      </c>
      <c r="L17">
        <v>6</v>
      </c>
    </row>
    <row r="18" spans="1:12" ht="21" x14ac:dyDescent="0.4">
      <c r="A18" s="19" t="s">
        <v>14</v>
      </c>
      <c r="B18" s="21">
        <v>3</v>
      </c>
      <c r="C18" s="11">
        <f t="shared" si="0"/>
        <v>76.167907921462429</v>
      </c>
      <c r="D18" s="17">
        <v>1</v>
      </c>
      <c r="E18" s="10">
        <f t="shared" si="1"/>
        <v>76.167907921462429</v>
      </c>
      <c r="G18" s="37" t="s">
        <v>14</v>
      </c>
      <c r="H18" s="41">
        <v>2</v>
      </c>
      <c r="I18" s="41">
        <v>3</v>
      </c>
      <c r="J18">
        <v>4</v>
      </c>
      <c r="K18" s="41">
        <v>5</v>
      </c>
      <c r="L18">
        <v>6</v>
      </c>
    </row>
    <row r="19" spans="1:12" ht="21" x14ac:dyDescent="0.4">
      <c r="A19" s="19" t="s">
        <v>15</v>
      </c>
      <c r="B19" s="21">
        <v>3</v>
      </c>
      <c r="C19" s="11">
        <f t="shared" si="0"/>
        <v>76.167907921462429</v>
      </c>
      <c r="D19" s="17">
        <v>1</v>
      </c>
      <c r="E19" s="10">
        <f t="shared" si="1"/>
        <v>76.167907921462429</v>
      </c>
      <c r="G19" s="37" t="s">
        <v>15</v>
      </c>
      <c r="H19" s="41">
        <v>2</v>
      </c>
      <c r="I19" s="41">
        <v>2</v>
      </c>
      <c r="J19">
        <v>3</v>
      </c>
      <c r="K19" s="41">
        <v>3</v>
      </c>
      <c r="L19">
        <v>4</v>
      </c>
    </row>
    <row r="20" spans="1:12" ht="21" x14ac:dyDescent="0.4">
      <c r="A20" s="19" t="s">
        <v>16</v>
      </c>
      <c r="B20" s="21">
        <v>3</v>
      </c>
      <c r="C20" s="11">
        <f t="shared" si="0"/>
        <v>76.167907921462429</v>
      </c>
      <c r="D20" s="17">
        <v>1</v>
      </c>
      <c r="E20" s="10">
        <f t="shared" si="1"/>
        <v>76.167907921462429</v>
      </c>
      <c r="G20" s="37" t="s">
        <v>16</v>
      </c>
      <c r="H20" s="41">
        <v>1</v>
      </c>
      <c r="I20" s="41">
        <v>1</v>
      </c>
      <c r="J20">
        <v>2</v>
      </c>
      <c r="K20" s="41">
        <v>2</v>
      </c>
      <c r="L20">
        <v>2</v>
      </c>
    </row>
    <row r="21" spans="1:12" ht="21" x14ac:dyDescent="0.4">
      <c r="A21" s="19" t="s">
        <v>17</v>
      </c>
      <c r="B21" s="21">
        <v>4</v>
      </c>
      <c r="C21" s="11">
        <f t="shared" si="0"/>
        <v>101.5572105619499</v>
      </c>
      <c r="D21" s="17">
        <v>1</v>
      </c>
      <c r="E21" s="10">
        <f t="shared" si="1"/>
        <v>101.5572105619499</v>
      </c>
      <c r="G21" s="37" t="s">
        <v>17</v>
      </c>
      <c r="H21" s="41">
        <v>2</v>
      </c>
      <c r="I21" s="41">
        <v>2</v>
      </c>
      <c r="J21">
        <v>4</v>
      </c>
      <c r="K21" s="41">
        <v>4</v>
      </c>
      <c r="L21">
        <v>4</v>
      </c>
    </row>
    <row r="22" spans="1:12" ht="21" x14ac:dyDescent="0.4">
      <c r="A22" s="19" t="s">
        <v>18</v>
      </c>
      <c r="B22" s="21">
        <v>4</v>
      </c>
      <c r="C22" s="11">
        <f t="shared" si="0"/>
        <v>101.5572105619499</v>
      </c>
      <c r="D22" s="17">
        <v>1</v>
      </c>
      <c r="E22" s="10">
        <f t="shared" si="1"/>
        <v>101.5572105619499</v>
      </c>
      <c r="G22" s="37" t="s">
        <v>18</v>
      </c>
      <c r="H22" s="41">
        <v>2</v>
      </c>
      <c r="I22" s="41">
        <v>2</v>
      </c>
      <c r="J22">
        <v>3</v>
      </c>
      <c r="K22" s="41">
        <v>4</v>
      </c>
      <c r="L22">
        <v>4</v>
      </c>
    </row>
    <row r="23" spans="1:12" ht="21" x14ac:dyDescent="0.4">
      <c r="A23" s="19" t="s">
        <v>19</v>
      </c>
      <c r="B23" s="21">
        <v>84</v>
      </c>
      <c r="C23" s="11">
        <f>B23*12</f>
        <v>1008</v>
      </c>
      <c r="D23" s="17">
        <v>12</v>
      </c>
      <c r="E23" s="10">
        <f t="shared" si="1"/>
        <v>84</v>
      </c>
      <c r="G23" s="37" t="s">
        <v>19</v>
      </c>
      <c r="H23" s="41">
        <v>72</v>
      </c>
      <c r="I23" s="41">
        <v>96</v>
      </c>
      <c r="J23">
        <v>144</v>
      </c>
      <c r="K23" s="41">
        <v>168</v>
      </c>
      <c r="L23">
        <v>192</v>
      </c>
    </row>
    <row r="25" spans="1:12" x14ac:dyDescent="0.3">
      <c r="C25" s="24" t="s">
        <v>41</v>
      </c>
      <c r="K25" s="40"/>
    </row>
    <row r="26" spans="1:12" ht="21" x14ac:dyDescent="0.4">
      <c r="C26" s="15">
        <f>E11+E12+E13+E14+E15+E16+E17+E18+E19+E20+E21+E22+E23</f>
        <v>916.76912660798916</v>
      </c>
      <c r="K26" s="40"/>
    </row>
    <row r="27" spans="1:12" x14ac:dyDescent="0.3">
      <c r="K27" s="40"/>
    </row>
    <row r="28" spans="1:12" x14ac:dyDescent="0.3">
      <c r="A28" s="2" t="s">
        <v>60</v>
      </c>
      <c r="B28" s="2" t="s">
        <v>50</v>
      </c>
      <c r="C28" s="2" t="s">
        <v>47</v>
      </c>
      <c r="D28" s="2" t="s">
        <v>49</v>
      </c>
      <c r="G28" s="36" t="s">
        <v>53</v>
      </c>
      <c r="I28" s="40"/>
    </row>
    <row r="29" spans="1:12" ht="21" x14ac:dyDescent="0.4">
      <c r="A29" t="s">
        <v>20</v>
      </c>
      <c r="B29" s="21">
        <v>8</v>
      </c>
      <c r="C29" s="11">
        <f>(B29*2)/0.0296</f>
        <v>540.54054054054052</v>
      </c>
      <c r="D29" s="11">
        <f t="shared" ref="D29:D34" si="2">C29/12</f>
        <v>45.045045045045043</v>
      </c>
      <c r="G29" s="36" t="s">
        <v>20</v>
      </c>
      <c r="H29" s="40">
        <v>4</v>
      </c>
      <c r="I29" s="40">
        <v>5</v>
      </c>
      <c r="J29">
        <v>8</v>
      </c>
      <c r="K29" s="40">
        <v>8</v>
      </c>
      <c r="L29">
        <v>10</v>
      </c>
    </row>
    <row r="30" spans="1:12" ht="21" x14ac:dyDescent="0.4">
      <c r="A30" t="s">
        <v>21</v>
      </c>
      <c r="B30" s="21">
        <v>6</v>
      </c>
      <c r="C30" s="11">
        <f t="shared" ref="C30:C34" si="3">(B30*2)/0.0296</f>
        <v>405.40540540540536</v>
      </c>
      <c r="D30" s="11">
        <f t="shared" si="2"/>
        <v>33.783783783783782</v>
      </c>
      <c r="E30" s="13"/>
      <c r="G30" s="36" t="s">
        <v>21</v>
      </c>
      <c r="H30" s="40">
        <v>2</v>
      </c>
      <c r="I30" s="40">
        <v>3</v>
      </c>
      <c r="J30">
        <v>5</v>
      </c>
      <c r="K30" s="40">
        <v>5</v>
      </c>
      <c r="L30">
        <v>6</v>
      </c>
    </row>
    <row r="31" spans="1:12" ht="21" x14ac:dyDescent="0.4">
      <c r="A31" t="s">
        <v>22</v>
      </c>
      <c r="B31" s="21">
        <v>6</v>
      </c>
      <c r="C31" s="11">
        <f t="shared" si="3"/>
        <v>405.40540540540536</v>
      </c>
      <c r="D31" s="11">
        <f t="shared" si="2"/>
        <v>33.783783783783782</v>
      </c>
      <c r="E31" s="25"/>
      <c r="G31" s="36" t="s">
        <v>22</v>
      </c>
      <c r="H31" s="40">
        <v>3</v>
      </c>
      <c r="I31" s="40">
        <v>4</v>
      </c>
      <c r="J31">
        <v>7</v>
      </c>
      <c r="K31" s="40">
        <v>7</v>
      </c>
      <c r="L31">
        <v>8</v>
      </c>
    </row>
    <row r="32" spans="1:12" ht="21" x14ac:dyDescent="0.4">
      <c r="A32" t="s">
        <v>23</v>
      </c>
      <c r="B32" s="21">
        <v>4</v>
      </c>
      <c r="C32" s="11">
        <f t="shared" si="3"/>
        <v>270.27027027027026</v>
      </c>
      <c r="D32" s="11">
        <f t="shared" si="2"/>
        <v>22.522522522522522</v>
      </c>
      <c r="G32" s="36" t="s">
        <v>23</v>
      </c>
      <c r="H32" s="40">
        <v>3</v>
      </c>
      <c r="I32" s="40">
        <v>4</v>
      </c>
      <c r="J32">
        <v>7</v>
      </c>
      <c r="K32" s="40">
        <v>7</v>
      </c>
      <c r="L32">
        <v>8</v>
      </c>
    </row>
    <row r="33" spans="1:12" ht="21" x14ac:dyDescent="0.4">
      <c r="A33" t="s">
        <v>24</v>
      </c>
      <c r="B33" s="21">
        <v>6</v>
      </c>
      <c r="C33" s="11">
        <f t="shared" si="3"/>
        <v>405.40540540540536</v>
      </c>
      <c r="D33" s="11">
        <f t="shared" si="2"/>
        <v>33.783783783783782</v>
      </c>
      <c r="G33" s="36" t="s">
        <v>24</v>
      </c>
      <c r="H33" s="40">
        <v>3</v>
      </c>
      <c r="I33" s="40">
        <v>4</v>
      </c>
      <c r="J33">
        <v>6</v>
      </c>
      <c r="K33" s="40">
        <v>7</v>
      </c>
      <c r="L33">
        <v>8</v>
      </c>
    </row>
    <row r="34" spans="1:12" ht="21" x14ac:dyDescent="0.4">
      <c r="A34" t="s">
        <v>25</v>
      </c>
      <c r="B34" s="21">
        <v>6</v>
      </c>
      <c r="C34" s="11">
        <f t="shared" si="3"/>
        <v>405.40540540540536</v>
      </c>
      <c r="D34" s="11">
        <f t="shared" si="2"/>
        <v>33.783783783783782</v>
      </c>
      <c r="G34" s="36" t="s">
        <v>25</v>
      </c>
      <c r="H34" s="40">
        <v>3</v>
      </c>
      <c r="I34" s="40">
        <v>3</v>
      </c>
      <c r="J34">
        <v>5</v>
      </c>
      <c r="K34" s="40">
        <v>5</v>
      </c>
      <c r="L34">
        <v>6</v>
      </c>
    </row>
    <row r="35" spans="1:12" x14ac:dyDescent="0.3">
      <c r="K35" s="40"/>
    </row>
    <row r="36" spans="1:12" x14ac:dyDescent="0.3">
      <c r="K36" s="40"/>
    </row>
    <row r="37" spans="1:12" x14ac:dyDescent="0.3">
      <c r="G37" s="36"/>
      <c r="H37" s="40"/>
      <c r="I37" s="40"/>
      <c r="K37" s="40"/>
    </row>
    <row r="38" spans="1:12" x14ac:dyDescent="0.3">
      <c r="A38" s="2" t="s">
        <v>56</v>
      </c>
      <c r="B38" s="2" t="s">
        <v>57</v>
      </c>
      <c r="C38" s="2" t="s">
        <v>47</v>
      </c>
      <c r="D38" s="2" t="s">
        <v>49</v>
      </c>
      <c r="G38" s="36" t="s">
        <v>54</v>
      </c>
      <c r="H38" s="40"/>
      <c r="I38" s="40"/>
      <c r="K38" s="40"/>
    </row>
    <row r="39" spans="1:12" ht="21" x14ac:dyDescent="0.4">
      <c r="A39" t="s">
        <v>123</v>
      </c>
      <c r="B39" s="21">
        <v>4</v>
      </c>
      <c r="C39" s="11">
        <f t="shared" ref="C39:C42" si="4">(B39*2)/0.0296</f>
        <v>270.27027027027026</v>
      </c>
      <c r="D39" s="11">
        <f>C39/12</f>
        <v>22.522522522522522</v>
      </c>
      <c r="G39" s="36" t="s">
        <v>27</v>
      </c>
      <c r="H39" s="40">
        <v>3</v>
      </c>
      <c r="I39" s="40">
        <v>3</v>
      </c>
      <c r="J39">
        <v>5</v>
      </c>
      <c r="K39" s="40">
        <v>5</v>
      </c>
      <c r="L39">
        <v>6</v>
      </c>
    </row>
    <row r="40" spans="1:12" ht="21" x14ac:dyDescent="0.4">
      <c r="A40" t="s">
        <v>27</v>
      </c>
      <c r="B40" s="21">
        <v>3</v>
      </c>
      <c r="C40" s="11">
        <f t="shared" ref="C40" si="5">(B40*2)/0.0296</f>
        <v>202.70270270270268</v>
      </c>
      <c r="D40" s="11">
        <f>C40/12</f>
        <v>16.891891891891891</v>
      </c>
      <c r="G40" s="36"/>
      <c r="H40" s="40"/>
      <c r="I40" s="40"/>
      <c r="K40" s="40"/>
    </row>
    <row r="41" spans="1:12" ht="21" x14ac:dyDescent="0.4">
      <c r="A41" t="s">
        <v>28</v>
      </c>
      <c r="B41" s="21">
        <v>4</v>
      </c>
      <c r="C41" s="11">
        <f t="shared" si="4"/>
        <v>270.27027027027026</v>
      </c>
      <c r="D41" s="11">
        <f t="shared" ref="D41:D42" si="6">C41/12</f>
        <v>22.522522522522522</v>
      </c>
      <c r="G41" s="36" t="s">
        <v>28</v>
      </c>
      <c r="H41" s="40">
        <v>3</v>
      </c>
      <c r="I41" s="40">
        <v>3</v>
      </c>
      <c r="J41">
        <v>5</v>
      </c>
      <c r="K41" s="40">
        <v>5</v>
      </c>
      <c r="L41">
        <v>6</v>
      </c>
    </row>
    <row r="42" spans="1:12" ht="21" x14ac:dyDescent="0.4">
      <c r="A42" t="s">
        <v>91</v>
      </c>
      <c r="B42" s="21">
        <v>4</v>
      </c>
      <c r="C42" s="11">
        <f t="shared" si="4"/>
        <v>270.27027027027026</v>
      </c>
      <c r="D42" s="11">
        <f t="shared" si="6"/>
        <v>22.522522522522522</v>
      </c>
      <c r="G42" s="36" t="s">
        <v>29</v>
      </c>
      <c r="H42" s="40">
        <v>3</v>
      </c>
      <c r="I42" s="40">
        <v>3</v>
      </c>
      <c r="J42">
        <v>5</v>
      </c>
      <c r="K42" s="40">
        <v>5</v>
      </c>
      <c r="L42">
        <v>6</v>
      </c>
    </row>
    <row r="43" spans="1:12" ht="21" x14ac:dyDescent="0.4">
      <c r="A43" t="s">
        <v>92</v>
      </c>
      <c r="B43" s="21">
        <v>4</v>
      </c>
      <c r="C43" s="11">
        <f t="shared" ref="C43" si="7">(B43*2)/0.0296</f>
        <v>270.27027027027026</v>
      </c>
      <c r="D43" s="11">
        <f t="shared" ref="D43" si="8">C43/12</f>
        <v>22.522522522522522</v>
      </c>
      <c r="G43" s="36" t="s">
        <v>101</v>
      </c>
      <c r="H43" s="40">
        <v>3</v>
      </c>
      <c r="I43" s="40">
        <v>3</v>
      </c>
      <c r="J43">
        <v>5</v>
      </c>
      <c r="K43" s="40">
        <v>5</v>
      </c>
      <c r="L43">
        <v>6</v>
      </c>
    </row>
    <row r="44" spans="1:12" x14ac:dyDescent="0.3">
      <c r="C44" s="12"/>
      <c r="D44" s="12"/>
      <c r="G44" s="33"/>
      <c r="H44" s="40"/>
      <c r="I44" s="36"/>
    </row>
    <row r="45" spans="1:12" x14ac:dyDescent="0.3">
      <c r="A45" s="2" t="s">
        <v>58</v>
      </c>
      <c r="C45" s="2" t="s">
        <v>47</v>
      </c>
      <c r="G45" s="36" t="s">
        <v>30</v>
      </c>
      <c r="I45" s="35"/>
    </row>
    <row r="46" spans="1:12" ht="21" x14ac:dyDescent="0.4">
      <c r="A46" s="2" t="s">
        <v>30</v>
      </c>
      <c r="B46" s="21">
        <v>1</v>
      </c>
      <c r="C46" s="17">
        <v>33.799999999999997</v>
      </c>
      <c r="G46" s="35" t="s">
        <v>31</v>
      </c>
      <c r="I46" s="8"/>
    </row>
    <row r="47" spans="1:12" ht="21" x14ac:dyDescent="0.4">
      <c r="A47" s="2" t="s">
        <v>31</v>
      </c>
      <c r="B47" s="21">
        <v>2</v>
      </c>
      <c r="C47" s="17">
        <v>33.799999999999997</v>
      </c>
      <c r="G47" s="35" t="s">
        <v>32</v>
      </c>
      <c r="I47" s="8"/>
    </row>
    <row r="48" spans="1:12" ht="21" x14ac:dyDescent="0.4">
      <c r="A48" s="2" t="s">
        <v>32</v>
      </c>
      <c r="B48" s="21">
        <v>8</v>
      </c>
      <c r="C48" s="17"/>
      <c r="G48" s="35" t="s">
        <v>33</v>
      </c>
      <c r="I48" s="8"/>
    </row>
    <row r="49" spans="1:9" ht="21" x14ac:dyDescent="0.4">
      <c r="A49" s="2" t="s">
        <v>33</v>
      </c>
      <c r="B49" s="21">
        <v>12</v>
      </c>
      <c r="C49" s="17"/>
      <c r="G49" s="35" t="s">
        <v>34</v>
      </c>
      <c r="I49" s="8"/>
    </row>
    <row r="50" spans="1:9" ht="21" x14ac:dyDescent="0.4">
      <c r="A50" s="2" t="s">
        <v>34</v>
      </c>
      <c r="B50" s="21">
        <v>6</v>
      </c>
      <c r="C50" s="17"/>
    </row>
    <row r="51" spans="1:9" ht="21" x14ac:dyDescent="0.4">
      <c r="A51" s="2" t="s">
        <v>59</v>
      </c>
      <c r="B51" s="51" t="s">
        <v>121</v>
      </c>
      <c r="C51" s="17"/>
    </row>
  </sheetData>
  <mergeCells count="1">
    <mergeCell ref="A1:D1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4"/>
  <sheetViews>
    <sheetView topLeftCell="A10" workbookViewId="0">
      <selection activeCell="C17" sqref="C17"/>
    </sheetView>
  </sheetViews>
  <sheetFormatPr defaultColWidth="15.33203125" defaultRowHeight="14.4" x14ac:dyDescent="0.3"/>
  <cols>
    <col min="1" max="1" width="36" customWidth="1"/>
  </cols>
  <sheetData>
    <row r="2" spans="1:5" x14ac:dyDescent="0.3">
      <c r="B2" s="2" t="s">
        <v>113</v>
      </c>
    </row>
    <row r="3" spans="1:5" ht="21" x14ac:dyDescent="0.4">
      <c r="A3" s="2" t="s">
        <v>51</v>
      </c>
      <c r="B3" s="2" t="s">
        <v>45</v>
      </c>
      <c r="C3" s="2" t="s">
        <v>71</v>
      </c>
      <c r="D3" s="2" t="s">
        <v>72</v>
      </c>
      <c r="E3" s="14" t="s">
        <v>73</v>
      </c>
    </row>
    <row r="4" spans="1:5" ht="21" x14ac:dyDescent="0.4">
      <c r="A4" s="22" t="s">
        <v>35</v>
      </c>
      <c r="B4" s="20">
        <v>2</v>
      </c>
      <c r="C4" s="12">
        <v>12.99</v>
      </c>
      <c r="D4" s="12">
        <f>C4*B4</f>
        <v>25.98</v>
      </c>
      <c r="E4" s="29">
        <f>SUM(D4:D17)</f>
        <v>548.27</v>
      </c>
    </row>
    <row r="5" spans="1:5" ht="21" x14ac:dyDescent="0.4">
      <c r="A5" s="23" t="s">
        <v>36</v>
      </c>
      <c r="B5" s="20">
        <v>2</v>
      </c>
      <c r="C5" s="12">
        <v>12.99</v>
      </c>
      <c r="D5" s="12">
        <f t="shared" ref="D5:D15" si="0">C5*B5</f>
        <v>25.98</v>
      </c>
    </row>
    <row r="6" spans="1:5" ht="21" x14ac:dyDescent="0.4">
      <c r="A6" s="19" t="s">
        <v>9</v>
      </c>
      <c r="B6" s="21">
        <v>0</v>
      </c>
      <c r="C6" s="12">
        <v>12.99</v>
      </c>
      <c r="D6" s="12">
        <f t="shared" si="0"/>
        <v>0</v>
      </c>
    </row>
    <row r="7" spans="1:5" ht="21" x14ac:dyDescent="0.4">
      <c r="A7" s="19" t="s">
        <v>10</v>
      </c>
      <c r="B7" s="21">
        <v>0</v>
      </c>
      <c r="C7" s="12">
        <v>12.99</v>
      </c>
      <c r="D7" s="12">
        <f t="shared" si="0"/>
        <v>0</v>
      </c>
    </row>
    <row r="8" spans="1:5" ht="21" x14ac:dyDescent="0.4">
      <c r="A8" s="19" t="s">
        <v>114</v>
      </c>
      <c r="B8" s="21">
        <v>3</v>
      </c>
      <c r="C8" s="12">
        <v>19.989999999999998</v>
      </c>
      <c r="D8" s="12">
        <f t="shared" si="0"/>
        <v>59.97</v>
      </c>
    </row>
    <row r="9" spans="1:5" ht="21" x14ac:dyDescent="0.4">
      <c r="A9" s="19" t="s">
        <v>115</v>
      </c>
      <c r="B9" s="21">
        <v>3</v>
      </c>
      <c r="C9" s="12">
        <v>13.99</v>
      </c>
      <c r="D9" s="12">
        <f t="shared" si="0"/>
        <v>41.97</v>
      </c>
    </row>
    <row r="10" spans="1:5" ht="21" x14ac:dyDescent="0.4">
      <c r="A10" s="19" t="s">
        <v>13</v>
      </c>
      <c r="B10" s="21">
        <v>3</v>
      </c>
      <c r="C10" s="12">
        <v>21.99</v>
      </c>
      <c r="D10" s="12">
        <f t="shared" si="0"/>
        <v>65.97</v>
      </c>
    </row>
    <row r="11" spans="1:5" ht="21" x14ac:dyDescent="0.4">
      <c r="A11" s="19" t="s">
        <v>116</v>
      </c>
      <c r="B11" s="21">
        <v>4</v>
      </c>
      <c r="C11" s="12">
        <v>39.89</v>
      </c>
      <c r="D11" s="12">
        <f t="shared" si="0"/>
        <v>159.56</v>
      </c>
    </row>
    <row r="12" spans="1:5" ht="21" x14ac:dyDescent="0.4">
      <c r="A12" s="19" t="s">
        <v>117</v>
      </c>
      <c r="B12" s="21">
        <v>2</v>
      </c>
      <c r="C12" s="12">
        <v>29.99</v>
      </c>
      <c r="D12" s="12">
        <f t="shared" si="0"/>
        <v>59.98</v>
      </c>
    </row>
    <row r="13" spans="1:5" ht="21" x14ac:dyDescent="0.4">
      <c r="A13" s="19" t="s">
        <v>119</v>
      </c>
      <c r="B13" s="21">
        <v>2</v>
      </c>
      <c r="C13" s="12">
        <v>15.99</v>
      </c>
      <c r="D13" s="12">
        <f t="shared" si="0"/>
        <v>31.98</v>
      </c>
    </row>
    <row r="14" spans="1:5" ht="21" x14ac:dyDescent="0.4">
      <c r="A14" s="19" t="s">
        <v>118</v>
      </c>
      <c r="B14" s="21">
        <v>1</v>
      </c>
      <c r="C14" s="12">
        <v>19.989999999999998</v>
      </c>
      <c r="D14" s="12">
        <f t="shared" si="0"/>
        <v>19.989999999999998</v>
      </c>
    </row>
    <row r="15" spans="1:5" ht="21" x14ac:dyDescent="0.4">
      <c r="A15" s="19" t="s">
        <v>120</v>
      </c>
      <c r="B15" s="21">
        <v>1</v>
      </c>
      <c r="C15" s="12">
        <v>14.89</v>
      </c>
      <c r="D15" s="12">
        <f t="shared" si="0"/>
        <v>14.89</v>
      </c>
    </row>
    <row r="16" spans="1:5" ht="21" x14ac:dyDescent="0.4">
      <c r="A16" s="19" t="s">
        <v>19</v>
      </c>
      <c r="B16" s="21">
        <v>42</v>
      </c>
      <c r="C16" s="12">
        <v>1</v>
      </c>
      <c r="D16" s="12">
        <f>C16*B16</f>
        <v>42</v>
      </c>
    </row>
    <row r="21" spans="1:4" x14ac:dyDescent="0.3">
      <c r="A21" s="2" t="s">
        <v>60</v>
      </c>
      <c r="B21" s="2" t="s">
        <v>50</v>
      </c>
    </row>
    <row r="22" spans="1:4" ht="21" x14ac:dyDescent="0.4">
      <c r="A22" t="s">
        <v>20</v>
      </c>
      <c r="B22" s="21">
        <v>3</v>
      </c>
      <c r="C22" s="12">
        <v>0.99</v>
      </c>
      <c r="D22" s="12">
        <f>C22*B22</f>
        <v>2.9699999999999998</v>
      </c>
    </row>
    <row r="23" spans="1:4" ht="21" x14ac:dyDescent="0.4">
      <c r="A23" t="s">
        <v>21</v>
      </c>
      <c r="B23" s="21">
        <v>4</v>
      </c>
      <c r="C23" s="12">
        <v>0.99</v>
      </c>
      <c r="D23" s="12">
        <f t="shared" ref="D23:D27" si="1">C23*B23</f>
        <v>3.96</v>
      </c>
    </row>
    <row r="24" spans="1:4" ht="21" x14ac:dyDescent="0.4">
      <c r="A24" t="s">
        <v>22</v>
      </c>
      <c r="B24" s="21">
        <v>4</v>
      </c>
      <c r="C24" s="12">
        <v>0.99</v>
      </c>
      <c r="D24" s="12">
        <f t="shared" si="1"/>
        <v>3.96</v>
      </c>
    </row>
    <row r="25" spans="1:4" ht="21" x14ac:dyDescent="0.4">
      <c r="A25" t="s">
        <v>23</v>
      </c>
      <c r="B25" s="21">
        <v>4</v>
      </c>
      <c r="C25" s="12">
        <v>0.99</v>
      </c>
      <c r="D25" s="12">
        <f t="shared" si="1"/>
        <v>3.96</v>
      </c>
    </row>
    <row r="26" spans="1:4" ht="21" x14ac:dyDescent="0.4">
      <c r="A26" t="s">
        <v>24</v>
      </c>
      <c r="B26" s="21">
        <v>3</v>
      </c>
      <c r="C26" s="12">
        <v>0.99</v>
      </c>
      <c r="D26" s="12">
        <f t="shared" si="1"/>
        <v>2.9699999999999998</v>
      </c>
    </row>
    <row r="27" spans="1:4" ht="21" x14ac:dyDescent="0.4">
      <c r="A27" t="s">
        <v>25</v>
      </c>
      <c r="B27" s="21">
        <v>3</v>
      </c>
      <c r="C27" s="12">
        <v>0.99</v>
      </c>
      <c r="D27" s="12">
        <f t="shared" si="1"/>
        <v>2.9699999999999998</v>
      </c>
    </row>
    <row r="31" spans="1:4" x14ac:dyDescent="0.3">
      <c r="A31" s="2" t="s">
        <v>56</v>
      </c>
      <c r="B31" s="2" t="s">
        <v>57</v>
      </c>
    </row>
    <row r="32" spans="1:4" ht="21" x14ac:dyDescent="0.4">
      <c r="A32" t="s">
        <v>26</v>
      </c>
      <c r="B32" s="21">
        <v>5</v>
      </c>
      <c r="C32" s="12">
        <v>0.99</v>
      </c>
      <c r="D32" s="12">
        <f>C32*B32</f>
        <v>4.95</v>
      </c>
    </row>
    <row r="33" spans="1:4" ht="21" x14ac:dyDescent="0.4">
      <c r="A33" t="s">
        <v>27</v>
      </c>
      <c r="B33" s="21">
        <v>3</v>
      </c>
      <c r="C33" s="12">
        <v>1.99</v>
      </c>
      <c r="D33" s="12">
        <f t="shared" ref="D33:D36" si="2">C33*B33</f>
        <v>5.97</v>
      </c>
    </row>
    <row r="34" spans="1:4" ht="21" x14ac:dyDescent="0.4">
      <c r="A34" t="s">
        <v>28</v>
      </c>
      <c r="B34" s="21">
        <v>4</v>
      </c>
      <c r="C34" s="12">
        <v>2.99</v>
      </c>
      <c r="D34" s="12">
        <f t="shared" si="2"/>
        <v>11.96</v>
      </c>
    </row>
    <row r="35" spans="1:4" ht="21" x14ac:dyDescent="0.4">
      <c r="A35" t="s">
        <v>91</v>
      </c>
      <c r="B35" s="21">
        <v>4</v>
      </c>
      <c r="C35" s="12">
        <v>3.99</v>
      </c>
      <c r="D35" s="12">
        <f t="shared" si="2"/>
        <v>15.96</v>
      </c>
    </row>
    <row r="36" spans="1:4" ht="21" x14ac:dyDescent="0.4">
      <c r="A36" t="s">
        <v>92</v>
      </c>
      <c r="B36" s="21">
        <v>4</v>
      </c>
      <c r="C36" s="12">
        <v>4.99</v>
      </c>
      <c r="D36" s="12">
        <f t="shared" si="2"/>
        <v>19.96</v>
      </c>
    </row>
    <row r="38" spans="1:4" x14ac:dyDescent="0.3">
      <c r="A38" s="2" t="s">
        <v>58</v>
      </c>
    </row>
    <row r="39" spans="1:4" ht="15.6" x14ac:dyDescent="0.3">
      <c r="A39" s="2" t="s">
        <v>30</v>
      </c>
      <c r="B39" s="26">
        <v>1</v>
      </c>
      <c r="C39" s="12">
        <v>0.99</v>
      </c>
      <c r="D39" s="12">
        <f>C39*B39</f>
        <v>0.99</v>
      </c>
    </row>
    <row r="40" spans="1:4" ht="15.6" x14ac:dyDescent="0.3">
      <c r="A40" s="2" t="s">
        <v>31</v>
      </c>
      <c r="B40" s="26">
        <v>1</v>
      </c>
      <c r="C40" s="12">
        <v>1.99</v>
      </c>
      <c r="D40" s="12">
        <f t="shared" ref="D40:D43" si="3">C40*B40</f>
        <v>1.99</v>
      </c>
    </row>
    <row r="41" spans="1:4" ht="15.6" x14ac:dyDescent="0.3">
      <c r="A41" s="2" t="s">
        <v>32</v>
      </c>
      <c r="B41" s="26">
        <v>3</v>
      </c>
      <c r="C41" s="12">
        <v>2.99</v>
      </c>
      <c r="D41" s="12">
        <f t="shared" si="3"/>
        <v>8.9700000000000006</v>
      </c>
    </row>
    <row r="42" spans="1:4" ht="15.6" x14ac:dyDescent="0.3">
      <c r="A42" s="2" t="s">
        <v>33</v>
      </c>
      <c r="B42" s="26">
        <v>4</v>
      </c>
      <c r="C42" s="12">
        <v>3.99</v>
      </c>
      <c r="D42" s="12">
        <f t="shared" si="3"/>
        <v>15.96</v>
      </c>
    </row>
    <row r="43" spans="1:4" ht="15.6" x14ac:dyDescent="0.3">
      <c r="A43" s="2" t="s">
        <v>34</v>
      </c>
      <c r="B43" s="26">
        <v>5</v>
      </c>
      <c r="C43" s="12">
        <v>4.99</v>
      </c>
      <c r="D43" s="12">
        <f t="shared" si="3"/>
        <v>24.950000000000003</v>
      </c>
    </row>
    <row r="44" spans="1:4" ht="15.6" x14ac:dyDescent="0.3">
      <c r="A44" s="2" t="s">
        <v>59</v>
      </c>
      <c r="B44" s="26">
        <v>2</v>
      </c>
      <c r="C44" s="12">
        <v>5.99</v>
      </c>
      <c r="D44" s="12">
        <f t="shared" ref="D44" si="4">C44*B44</f>
        <v>11.98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topLeftCell="A4" workbookViewId="0">
      <selection activeCell="C13" sqref="C13"/>
    </sheetView>
  </sheetViews>
  <sheetFormatPr defaultRowHeight="14.4" x14ac:dyDescent="0.3"/>
  <cols>
    <col min="1" max="1" width="28.88671875" customWidth="1"/>
    <col min="2" max="2" width="7.44140625" customWidth="1"/>
    <col min="3" max="3" width="17.44140625" customWidth="1"/>
    <col min="4" max="4" width="19.44140625" customWidth="1"/>
  </cols>
  <sheetData>
    <row r="1" spans="1:5" x14ac:dyDescent="0.3">
      <c r="A1" t="s">
        <v>93</v>
      </c>
    </row>
    <row r="2" spans="1:5" x14ac:dyDescent="0.3">
      <c r="D2" t="s">
        <v>95</v>
      </c>
    </row>
    <row r="3" spans="1:5" x14ac:dyDescent="0.3">
      <c r="A3" t="s">
        <v>61</v>
      </c>
      <c r="B3" s="27" t="s">
        <v>62</v>
      </c>
      <c r="C3" t="s">
        <v>63</v>
      </c>
      <c r="D3" t="s">
        <v>96</v>
      </c>
      <c r="E3" t="s">
        <v>100</v>
      </c>
    </row>
    <row r="4" spans="1:5" x14ac:dyDescent="0.3">
      <c r="B4" s="27" t="s">
        <v>62</v>
      </c>
      <c r="C4" t="s">
        <v>64</v>
      </c>
      <c r="D4" t="s">
        <v>97</v>
      </c>
    </row>
    <row r="5" spans="1:5" x14ac:dyDescent="0.3">
      <c r="B5" s="27" t="s">
        <v>62</v>
      </c>
      <c r="C5" t="s">
        <v>98</v>
      </c>
      <c r="D5" t="s">
        <v>99</v>
      </c>
    </row>
    <row r="6" spans="1:5" x14ac:dyDescent="0.3">
      <c r="B6" s="27"/>
    </row>
    <row r="7" spans="1:5" x14ac:dyDescent="0.3">
      <c r="A7" t="s">
        <v>65</v>
      </c>
      <c r="B7" s="27" t="s">
        <v>62</v>
      </c>
      <c r="C7" t="s">
        <v>66</v>
      </c>
    </row>
    <row r="8" spans="1:5" x14ac:dyDescent="0.3">
      <c r="A8" t="s">
        <v>94</v>
      </c>
      <c r="B8" s="27" t="s">
        <v>62</v>
      </c>
      <c r="C8" t="s">
        <v>67</v>
      </c>
    </row>
    <row r="9" spans="1:5" x14ac:dyDescent="0.3">
      <c r="A9" t="s">
        <v>69</v>
      </c>
      <c r="B9" s="27" t="s">
        <v>62</v>
      </c>
      <c r="C9" t="s">
        <v>68</v>
      </c>
    </row>
    <row r="10" spans="1:5" x14ac:dyDescent="0.3">
      <c r="B10" s="27"/>
    </row>
    <row r="11" spans="1:5" ht="28.8" x14ac:dyDescent="0.3">
      <c r="A11" s="1" t="s">
        <v>70</v>
      </c>
      <c r="B11" s="28" t="s">
        <v>62</v>
      </c>
      <c r="C11" s="1" t="s">
        <v>108</v>
      </c>
    </row>
    <row r="12" spans="1:5" ht="43.2" x14ac:dyDescent="0.3">
      <c r="A12" s="1" t="s">
        <v>107</v>
      </c>
      <c r="B12" s="27" t="s">
        <v>62</v>
      </c>
      <c r="C12" s="1" t="s">
        <v>109</v>
      </c>
    </row>
    <row r="13" spans="1:5" x14ac:dyDescent="0.3">
      <c r="B13" s="27"/>
    </row>
    <row r="14" spans="1:5" x14ac:dyDescent="0.3">
      <c r="B14" s="27"/>
    </row>
    <row r="15" spans="1:5" x14ac:dyDescent="0.3">
      <c r="B15" s="27"/>
    </row>
    <row r="16" spans="1:5" x14ac:dyDescent="0.3">
      <c r="B16" s="27"/>
    </row>
    <row r="17" spans="2:2" x14ac:dyDescent="0.3">
      <c r="B17" s="27"/>
    </row>
    <row r="18" spans="2:2" x14ac:dyDescent="0.3">
      <c r="B18" s="27"/>
    </row>
    <row r="19" spans="2:2" x14ac:dyDescent="0.3">
      <c r="B19" s="27"/>
    </row>
    <row r="20" spans="2:2" x14ac:dyDescent="0.3">
      <c r="B20" s="27"/>
    </row>
    <row r="21" spans="2:2" x14ac:dyDescent="0.3">
      <c r="B21" s="27"/>
    </row>
    <row r="22" spans="2:2" x14ac:dyDescent="0.3">
      <c r="B22" s="27"/>
    </row>
    <row r="23" spans="2:2" x14ac:dyDescent="0.3">
      <c r="B23" s="27"/>
    </row>
    <row r="24" spans="2:2" x14ac:dyDescent="0.3">
      <c r="B24" s="27"/>
    </row>
    <row r="25" spans="2:2" x14ac:dyDescent="0.3">
      <c r="B25" s="27"/>
    </row>
    <row r="26" spans="2:2" x14ac:dyDescent="0.3">
      <c r="B26" s="27"/>
    </row>
    <row r="27" spans="2:2" x14ac:dyDescent="0.3">
      <c r="B27" s="27"/>
    </row>
    <row r="28" spans="2:2" x14ac:dyDescent="0.3">
      <c r="B28" s="27"/>
    </row>
    <row r="29" spans="2:2" x14ac:dyDescent="0.3">
      <c r="B29" s="27"/>
    </row>
    <row r="30" spans="2:2" x14ac:dyDescent="0.3">
      <c r="B30" s="27"/>
    </row>
    <row r="31" spans="2:2" x14ac:dyDescent="0.3">
      <c r="B31" s="27"/>
    </row>
    <row r="32" spans="2:2" x14ac:dyDescent="0.3">
      <c r="B32" s="27"/>
    </row>
    <row r="33" spans="2:2" x14ac:dyDescent="0.3">
      <c r="B33" s="27"/>
    </row>
    <row r="34" spans="2:2" x14ac:dyDescent="0.3">
      <c r="B34" s="27"/>
    </row>
    <row r="35" spans="2:2" x14ac:dyDescent="0.3">
      <c r="B35" s="27"/>
    </row>
    <row r="36" spans="2:2" x14ac:dyDescent="0.3">
      <c r="B36" s="27"/>
    </row>
    <row r="37" spans="2:2" x14ac:dyDescent="0.3">
      <c r="B37" s="27"/>
    </row>
    <row r="38" spans="2:2" x14ac:dyDescent="0.3">
      <c r="B38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workbookViewId="0">
      <selection activeCell="J4" sqref="J4"/>
    </sheetView>
  </sheetViews>
  <sheetFormatPr defaultColWidth="21.44140625" defaultRowHeight="14.4" x14ac:dyDescent="0.3"/>
  <sheetData>
    <row r="1" spans="1:10" x14ac:dyDescent="0.3">
      <c r="A1" t="s">
        <v>74</v>
      </c>
      <c r="B1" t="s">
        <v>11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10</v>
      </c>
    </row>
    <row r="2" spans="1:10" x14ac:dyDescent="0.3">
      <c r="G2" t="s">
        <v>82</v>
      </c>
      <c r="H2" t="s">
        <v>85</v>
      </c>
      <c r="J2" t="s">
        <v>89</v>
      </c>
    </row>
    <row r="3" spans="1:10" x14ac:dyDescent="0.3">
      <c r="G3" t="s">
        <v>83</v>
      </c>
      <c r="H3" t="s">
        <v>86</v>
      </c>
      <c r="J3" t="s">
        <v>90</v>
      </c>
    </row>
    <row r="4" spans="1:10" x14ac:dyDescent="0.3">
      <c r="G4" t="s">
        <v>84</v>
      </c>
      <c r="H4" t="s">
        <v>87</v>
      </c>
    </row>
    <row r="5" spans="1:10" x14ac:dyDescent="0.3">
      <c r="H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Quantity Chart</vt:lpstr>
      <vt:lpstr>Serving Assumption Chart (250)</vt:lpstr>
      <vt:lpstr>Serving Assumption Chart (150)</vt:lpstr>
      <vt:lpstr>Price Estimate Chart</vt:lpstr>
      <vt:lpstr>Conversions Cheat Sheet</vt:lpstr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Last Why-erd</dc:creator>
  <cp:lastModifiedBy>anton dawson</cp:lastModifiedBy>
  <cp:lastPrinted>2015-04-15T19:05:26Z</cp:lastPrinted>
  <dcterms:created xsi:type="dcterms:W3CDTF">2015-04-02T23:38:44Z</dcterms:created>
  <dcterms:modified xsi:type="dcterms:W3CDTF">2022-03-16T22:24:24Z</dcterms:modified>
</cp:coreProperties>
</file>